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6 ashiglah barimt\"/>
    </mc:Choice>
  </mc:AlternateContent>
  <bookViews>
    <workbookView xWindow="360" yWindow="165" windowWidth="14355" windowHeight="4365" activeTab="6"/>
  </bookViews>
  <sheets>
    <sheet name="ONHSan" sheetId="7" r:id="rId1"/>
    <sheet name="ONH" sheetId="8" r:id="rId2"/>
    <sheet name="EMT" sheetId="1" r:id="rId3"/>
    <sheet name="Soyol" sheetId="6" r:id="rId4"/>
    <sheet name="ZDTG" sheetId="2" r:id="rId5"/>
    <sheet name="SOB" sheetId="5" r:id="rId6"/>
    <sheet name="EBS" sheetId="4" r:id="rId7"/>
    <sheet name="ITH" sheetId="3" r:id="rId8"/>
  </sheets>
  <calcPr calcId="152511"/>
</workbook>
</file>

<file path=xl/calcChain.xml><?xml version="1.0" encoding="utf-8"?>
<calcChain xmlns="http://schemas.openxmlformats.org/spreadsheetml/2006/main">
  <c r="C16" i="7" l="1"/>
  <c r="C20" i="8" l="1"/>
  <c r="C19" i="8"/>
  <c r="C15" i="7"/>
  <c r="D30" i="2"/>
  <c r="C48" i="6" l="1"/>
  <c r="B48" i="6"/>
  <c r="C46" i="6"/>
  <c r="C45" i="6" s="1"/>
  <c r="B46" i="6"/>
  <c r="B45" i="6" s="1"/>
  <c r="C43" i="6"/>
  <c r="C42" i="6" s="1"/>
  <c r="B43" i="6"/>
  <c r="B42" i="6" s="1"/>
  <c r="C40" i="6"/>
  <c r="B40" i="6"/>
  <c r="C37" i="6"/>
  <c r="B37" i="6"/>
  <c r="C35" i="6"/>
  <c r="B35" i="6"/>
  <c r="C32" i="6"/>
  <c r="B32" i="6"/>
  <c r="C30" i="6"/>
  <c r="B30" i="6"/>
  <c r="C24" i="6"/>
  <c r="B24" i="6"/>
  <c r="C20" i="6"/>
  <c r="B20" i="6"/>
  <c r="C14" i="6"/>
  <c r="B14" i="6"/>
  <c r="C11" i="6"/>
  <c r="C10" i="6" s="1"/>
  <c r="C9" i="6" s="1"/>
  <c r="C8" i="6" s="1"/>
  <c r="C7" i="6" s="1"/>
  <c r="B11" i="6"/>
  <c r="B10" i="6" s="1"/>
  <c r="B9" i="6" s="1"/>
  <c r="B8" i="6" s="1"/>
  <c r="B7" i="6" s="1"/>
  <c r="C46" i="5"/>
  <c r="C45" i="5" s="1"/>
  <c r="B46" i="5"/>
  <c r="B45" i="5"/>
  <c r="C42" i="5"/>
  <c r="B42" i="5"/>
  <c r="C40" i="5"/>
  <c r="B40" i="5"/>
  <c r="C38" i="5"/>
  <c r="B38" i="5"/>
  <c r="C36" i="5"/>
  <c r="B36" i="5"/>
  <c r="C32" i="5"/>
  <c r="B32" i="5"/>
  <c r="C26" i="5"/>
  <c r="B26" i="5"/>
  <c r="C22" i="5"/>
  <c r="B22" i="5"/>
  <c r="C16" i="5"/>
  <c r="B16" i="5"/>
  <c r="C11" i="5"/>
  <c r="C10" i="5" s="1"/>
  <c r="C9" i="5" s="1"/>
  <c r="C8" i="5" s="1"/>
  <c r="B11" i="5"/>
  <c r="B10" i="5"/>
  <c r="B9" i="5" s="1"/>
  <c r="B8" i="5" s="1"/>
  <c r="C47" i="4"/>
  <c r="C46" i="4" s="1"/>
  <c r="B47" i="4"/>
  <c r="B46" i="4" s="1"/>
  <c r="C43" i="4"/>
  <c r="B43" i="4"/>
  <c r="C40" i="4"/>
  <c r="B40" i="4"/>
  <c r="C38" i="4"/>
  <c r="B38" i="4"/>
  <c r="C36" i="4"/>
  <c r="B36" i="4"/>
  <c r="C32" i="4"/>
  <c r="B32" i="4"/>
  <c r="C25" i="4"/>
  <c r="B25" i="4"/>
  <c r="C21" i="4"/>
  <c r="B21" i="4"/>
  <c r="C15" i="4"/>
  <c r="B15" i="4"/>
  <c r="C10" i="4"/>
  <c r="C9" i="4" s="1"/>
  <c r="C8" i="4" s="1"/>
  <c r="C7" i="4" s="1"/>
  <c r="B10" i="4"/>
  <c r="B9" i="4" s="1"/>
  <c r="B8" i="4" s="1"/>
  <c r="B7" i="4" s="1"/>
  <c r="B51" i="5" l="1"/>
  <c r="B50" i="5" s="1"/>
  <c r="B49" i="5" s="1"/>
  <c r="B7" i="5"/>
  <c r="C51" i="5"/>
  <c r="C50" i="5" s="1"/>
  <c r="C49" i="5" s="1"/>
  <c r="C7" i="5"/>
  <c r="B54" i="4"/>
  <c r="B53" i="4" s="1"/>
  <c r="B52" i="4" s="1"/>
  <c r="B6" i="4"/>
  <c r="C54" i="4"/>
  <c r="C53" i="4" s="1"/>
  <c r="C52" i="4" s="1"/>
  <c r="C6" i="4"/>
  <c r="D43" i="2" l="1"/>
  <c r="C32" i="1" l="1"/>
  <c r="D11" i="3"/>
  <c r="D10" i="3"/>
  <c r="D15" i="3"/>
  <c r="C15" i="3"/>
  <c r="D11" i="2" l="1"/>
  <c r="D10" i="2"/>
  <c r="C43" i="2"/>
  <c r="C11" i="2"/>
  <c r="C10" i="2"/>
  <c r="C48" i="2" l="1"/>
  <c r="C5" i="2"/>
  <c r="C12" i="2"/>
  <c r="C16" i="2"/>
  <c r="D32" i="1" l="1"/>
  <c r="D23" i="1"/>
  <c r="D48" i="2"/>
  <c r="D16" i="2"/>
  <c r="D12" i="2" l="1"/>
  <c r="D5" i="2"/>
  <c r="D41" i="3" l="1"/>
  <c r="C41" i="3"/>
  <c r="D38" i="3"/>
  <c r="C38" i="3"/>
  <c r="D33" i="3"/>
  <c r="C33" i="3"/>
  <c r="D28" i="3"/>
  <c r="C28" i="3"/>
  <c r="D26" i="3"/>
  <c r="C26" i="3"/>
  <c r="D24" i="3"/>
  <c r="C24" i="3"/>
  <c r="D27" i="1" l="1"/>
  <c r="C27" i="1"/>
  <c r="D30" i="1"/>
  <c r="C30" i="1"/>
  <c r="D41" i="1"/>
  <c r="C41" i="1"/>
  <c r="D39" i="1"/>
  <c r="C39" i="1"/>
  <c r="D39" i="2"/>
  <c r="C39" i="2"/>
  <c r="D28" i="2"/>
  <c r="C28" i="2"/>
  <c r="D22" i="2"/>
  <c r="C22" i="2"/>
  <c r="C30" i="2"/>
  <c r="D21" i="3" l="1"/>
  <c r="C21" i="3"/>
  <c r="D12" i="3"/>
  <c r="C12" i="3"/>
  <c r="D9" i="3"/>
  <c r="D6" i="3"/>
  <c r="C6" i="3"/>
  <c r="D24" i="2"/>
  <c r="C24" i="2"/>
  <c r="D9" i="2"/>
  <c r="C9" i="2"/>
  <c r="C11" i="3" l="1"/>
  <c r="C10" i="3"/>
  <c r="D47" i="2"/>
  <c r="D40" i="3"/>
  <c r="C47" i="2"/>
  <c r="D44" i="1"/>
  <c r="D6" i="1"/>
  <c r="D10" i="1" l="1"/>
  <c r="D9" i="1" s="1"/>
  <c r="D11" i="1"/>
  <c r="C9" i="3"/>
  <c r="C40" i="3" s="1"/>
  <c r="C44" i="1"/>
  <c r="D16" i="1"/>
  <c r="D12" i="1"/>
  <c r="C12" i="1"/>
  <c r="C23" i="1"/>
  <c r="C16" i="1"/>
  <c r="C9" i="1"/>
  <c r="C6" i="1"/>
  <c r="C43" i="1" l="1"/>
  <c r="D43" i="1"/>
</calcChain>
</file>

<file path=xl/sharedStrings.xml><?xml version="1.0" encoding="utf-8"?>
<sst xmlns="http://schemas.openxmlformats.org/spreadsheetml/2006/main" count="343" uniqueCount="184">
  <si>
    <t>Çàðäëûí ç¿éë</t>
  </si>
  <si>
    <t>1. Öàëèí õºëñ, íýìýãäýë óðàìøèë</t>
  </si>
  <si>
    <t>¯íäñýí öàëèí</t>
  </si>
  <si>
    <t>2. Àæèë îëãîã÷îîñ ÍÄ ñàíä òºëºõ äààòãàëóóä</t>
  </si>
  <si>
    <t>Òýòãýâðèéí òýòãýìæèéí äààòãàë</t>
  </si>
  <si>
    <t>ÝÌÄ-ûí õóðààìæ</t>
  </si>
  <si>
    <t>3. Òîãòìîë çàðäàë</t>
  </si>
  <si>
    <t xml:space="preserve">Ãýðýë öàõèëãààíû </t>
  </si>
  <si>
    <t>Ò¿ëø õàëààëòûí</t>
  </si>
  <si>
    <t>4. Õàíãàìæ áàðàà ìàòåðèàëûí  çàðäàë</t>
  </si>
  <si>
    <t xml:space="preserve">Áè÷èã õýðãèéí </t>
  </si>
  <si>
    <t>Òýýâýð /øàòàõóóí/-èéí</t>
  </si>
  <si>
    <t>Øóóäàí õîëáîîíû</t>
  </si>
  <si>
    <t>Íîì õýâëýë àâàõ</t>
  </si>
  <si>
    <t>5.Íîðìàòèâò çàðäàë</t>
  </si>
  <si>
    <t>Õîîë</t>
  </si>
  <si>
    <t>Íîðìûí õóâöàñ çººëºí ýäëýë</t>
  </si>
  <si>
    <t>6. Ýä õîãøèë, íîðìûí õóâöàñ</t>
  </si>
  <si>
    <t>Ýä õîãøèë õóäàëäàí àâàõ /áàãàæ/</t>
  </si>
  <si>
    <t>/òàâèëãà/</t>
  </si>
  <si>
    <t>Óðñãàë çàñâàðûí çàðäàë</t>
  </si>
  <si>
    <t>7. Òîìèëîëò, çî÷íû çàðäàë</t>
  </si>
  <si>
    <t>Àëáàí òîìèëîëòûí</t>
  </si>
  <si>
    <t>8. Áóñäààð ã¿éöýòã¿¿ëýõ àæèë ¿éë÷èëãýýíèé çàðäàë</t>
  </si>
  <si>
    <t>Ãàçðûí òºëáºð</t>
  </si>
  <si>
    <t>Àóäèò áàòàëãààæóóëàëò</t>
  </si>
  <si>
    <t>Äààòãàëûí ¿éë÷èëãýý</t>
  </si>
  <si>
    <t>Òýýâðèéí õýðýãñëèéí òàòâàð</t>
  </si>
  <si>
    <t>Òýýâðèéí õýðýãñëèéí îíîøëãîî</t>
  </si>
  <si>
    <t>Ìýäýýëýë ñóðò÷èëãààíû çàðäàë</t>
  </si>
  <si>
    <t>Áàéãàëü îð÷íûã õàìãààëàõ íºõºí ñýðãýýõ çàðäàë</t>
  </si>
  <si>
    <t>Ãýìò õýðãýýñ óðüä÷èëàí ñýðãèéëýõ çàðäàë</t>
  </si>
  <si>
    <t>9.Áàðàà ¿éë÷èëãýýíèé áóñàä çàðäàë</t>
  </si>
  <si>
    <t>Òºñâèéí óðàìøóóëàë</t>
  </si>
  <si>
    <t>Áèåèéí òàìèð óðàëäààí</t>
  </si>
  <si>
    <t>Îðîí íóòãèéí íººö õºðºíãº</t>
  </si>
  <si>
    <t>10.Àæèë îëãîã÷îîñ îëãîõ òýòãýìæ</t>
  </si>
  <si>
    <t>Ажил олгогчоос олгох тэтгэмж</t>
  </si>
  <si>
    <t>Òýòãýâýðò ãàðàõàä íýã óäààãèéí òýñëàìæ</t>
  </si>
  <si>
    <t>Íýã óäààãèéí òýòãýìæ,øàãíàë óðàìøèë</t>
  </si>
  <si>
    <t>ÍÈÉÒ ÇÀÐËÀÃÛÍ Ä¯Í</t>
  </si>
  <si>
    <t>Ñàíõ¿¿æ¿¿ëýõ ýõ ¿¿ñâýð</t>
  </si>
  <si>
    <t>Ñàíõ¿¿ãèéí äýìæëýã</t>
  </si>
  <si>
    <t>БҮТЭЗ</t>
  </si>
  <si>
    <t>Хог хаягдал зайлуулах</t>
  </si>
  <si>
    <t>Эм</t>
  </si>
  <si>
    <t>Хөтөлбөрийн зардал</t>
  </si>
  <si>
    <t>Цэвэр бохир ус</t>
  </si>
  <si>
    <t>Өөрийн орлого</t>
  </si>
  <si>
    <t>Урамшуулал</t>
  </si>
  <si>
    <t>Ãýðýýò àæëûí öàëèí</t>
  </si>
  <si>
    <t>Ìºðèéí õºòºëáºðò òóñãàãäñàí àæèë ¿éë÷èëãýý</t>
  </si>
  <si>
    <t>Îðîí íóòãèéí îðëîãî</t>
  </si>
  <si>
    <t>ªìíºõ îíû үлдэглээс</t>
  </si>
  <si>
    <t>4. Áàéãóóëëàãûí õýâèéí ¿éë àæèëëàãààã õàíãàõ çàðäàë</t>
  </si>
  <si>
    <t>5. Ýä õîãøèë, íîðìûí õóâöàñ</t>
  </si>
  <si>
    <t>6. Òîìèëîëò, çî÷íû çàðäàë</t>
  </si>
  <si>
    <t>Төсвийн урамшуулал</t>
  </si>
  <si>
    <t xml:space="preserve">                                                                                                               ....дугаар тогтоолын ....дугаар хавсралт</t>
  </si>
  <si>
    <t>БЗД-ын үндсэн цалин</t>
  </si>
  <si>
    <t>Аймгийн орлого</t>
  </si>
  <si>
    <t>Ажил үйлчилгээний хөлс</t>
  </si>
  <si>
    <t xml:space="preserve">                                                                             Сумын ИТХ-ын ээлжит Арвангуравдугаар хуралдааны </t>
  </si>
  <si>
    <t xml:space="preserve">  Сумын ИТХ-ын ээлжит бус Арвандөрөвдүгээр  хуралдааны</t>
  </si>
  <si>
    <t xml:space="preserve">                                  01 дугаар тогтоолын ......дугаар хавсралт</t>
  </si>
  <si>
    <t xml:space="preserve">                                                                     Сумын ИТХ-ын ээлжит бус .............................................</t>
  </si>
  <si>
    <t xml:space="preserve">                                                             хуралдааны...... дугаар  тогтоолын ......дугаар хавсралт</t>
  </si>
  <si>
    <t>ИТХ-д оруулж буй санал</t>
  </si>
  <si>
    <t>Өөрийн орлогоос</t>
  </si>
  <si>
    <t>Хичээл үйлдвэрлэлийн дадлагын зардал</t>
  </si>
  <si>
    <t>×àíäìàíü-ªíäºð ñóìûí ИТХ -ûí 2018 îíû  òºñөв</t>
  </si>
  <si>
    <t>Төрийн албан хаагчдад нэг удаагийн тэтгэмж</t>
  </si>
  <si>
    <t>ХҮДадалагын зардал</t>
  </si>
  <si>
    <t>×àíäìàíü-ªíäºð ñóìûí  Эрүүл мэндийн төвийн 2018 îíû   òºñөв</t>
  </si>
  <si>
    <t>Тусгай зориулалтын шилжүүлэг</t>
  </si>
  <si>
    <t>2018 оны Аймгийн санал</t>
  </si>
  <si>
    <t>2018 оны Аймгаас баталсан</t>
  </si>
  <si>
    <t>Мэдээллийн технологийн зардал</t>
  </si>
  <si>
    <t xml:space="preserve">                                                                Сумын ИТХ-ын ээлжит ………………….. хуралдааны</t>
  </si>
  <si>
    <t xml:space="preserve">                                                                                   .....дугаар тогтоолын .....дугаар хавсралт</t>
  </si>
  <si>
    <t>Чандмань-Өндөр сумын 12 жилийн  сургуулийн  2018 оны төсөв</t>
  </si>
  <si>
    <t xml:space="preserve">                                              Зардлын зүйл</t>
  </si>
  <si>
    <t>Батлагдсан төсөв</t>
  </si>
  <si>
    <t>ИТХ-аар батлагдсан төсөв</t>
  </si>
  <si>
    <t xml:space="preserve">            Хє. Чандмань-Єндєр.ЕБСургууль</t>
  </si>
  <si>
    <t xml:space="preserve">                             НИЙТ ЗАРЛАГА ба ЦЭВЭР ЗЭЭЛИЙН ДЇН</t>
  </si>
  <si>
    <t xml:space="preserve">                                  УРСГАЛ ЗАРДАЛ</t>
  </si>
  <si>
    <t xml:space="preserve">                                       БАРАА, ЇЙЛЧИЛГЭЭНИЙ ЗАРДАЛ</t>
  </si>
  <si>
    <t xml:space="preserve">                                            Цалин, хєлс болон нэмэгдэл урамшил</t>
  </si>
  <si>
    <t xml:space="preserve">                                                      Їндсэн цалин</t>
  </si>
  <si>
    <t xml:space="preserve">                                                      Нэмэгдэл</t>
  </si>
  <si>
    <t xml:space="preserve">                                                      Урамшуулал</t>
  </si>
  <si>
    <t xml:space="preserve">                                                      Гэрээт ажлын цалин</t>
  </si>
  <si>
    <t xml:space="preserve">                                            Ажил олгогчоос нийгмийн даатгалд тєлєх шимтгэл</t>
  </si>
  <si>
    <t xml:space="preserve">                                                      Тэтгэврийн даатгал</t>
  </si>
  <si>
    <t xml:space="preserve">                                                      Тэтгэмжийн даатгал</t>
  </si>
  <si>
    <t xml:space="preserve">                                                      ЇОМШ-ний даатгал</t>
  </si>
  <si>
    <t xml:space="preserve">                                                      Ажилгїйдлийн даатгал</t>
  </si>
  <si>
    <t xml:space="preserve">                                                      Эрїїл мэндийн даатгал</t>
  </si>
  <si>
    <t xml:space="preserve">                                            Байр ашиглалттай холбоотой тогтмол зардал</t>
  </si>
  <si>
    <t xml:space="preserve">                                                      Гэрэл, цахилгаан</t>
  </si>
  <si>
    <t xml:space="preserve">                                                      Тїлш, халаалт</t>
  </si>
  <si>
    <t xml:space="preserve">                                                      Цэвэр, бохир ус</t>
  </si>
  <si>
    <t xml:space="preserve">                                            Хангамж, бараа материалын зардал</t>
  </si>
  <si>
    <t xml:space="preserve">                                                      Бичиг хэрэг</t>
  </si>
  <si>
    <t xml:space="preserve">                                                      Тээвэр, шатахуун</t>
  </si>
  <si>
    <t xml:space="preserve">                                                      Шуудан, холбоо, интернэтийн тєлбєр</t>
  </si>
  <si>
    <t xml:space="preserve">                                                      Ном, хэвлэл</t>
  </si>
  <si>
    <t>хог хаягдал зайлуулах хортон мэрэгчдийн устгал,ариутгал цэвэрлэгээ</t>
  </si>
  <si>
    <t xml:space="preserve">                                                      Бага їнэтэй, тїргэн элэгдэх, ахуйн эд зїйлс</t>
  </si>
  <si>
    <t xml:space="preserve">                                            Нормативт зардал</t>
  </si>
  <si>
    <t xml:space="preserve">                                                      Эм, бэлдмэл, эмнэлгийн хэрэгсэл</t>
  </si>
  <si>
    <t xml:space="preserve">                                                      Хоол, хїнс</t>
  </si>
  <si>
    <t xml:space="preserve">                                                      Нормын хувцас, зєєлєн эдлэл</t>
  </si>
  <si>
    <t xml:space="preserve">                                            Эд хогшил, урсгал засварын зардал</t>
  </si>
  <si>
    <t xml:space="preserve">                                                      Урсгал засвар</t>
  </si>
  <si>
    <t xml:space="preserve">                                            Томилолт, зочны зардал</t>
  </si>
  <si>
    <t xml:space="preserve">                                                      Дотоод албан томилолт</t>
  </si>
  <si>
    <t xml:space="preserve">                                   Бусдаар гїйцэтгїїлсэн ажил, їйлчилгээний тєлбєр, хураамж</t>
  </si>
  <si>
    <t xml:space="preserve">                                                      Аудит баталгаажуулалт.зэрэглэл тогтоох</t>
  </si>
  <si>
    <t xml:space="preserve">                                                      Бусдаар гїйцэтгїїлсэн бусад нийтлэг ажил, їйлчилгээний тєлбєр, хураамж</t>
  </si>
  <si>
    <t xml:space="preserve">                                            Бараа їйлчилгээний бусад зардал</t>
  </si>
  <si>
    <t xml:space="preserve">                                                       бараа үйлчилгээний бусад зардал/б/тамир</t>
  </si>
  <si>
    <t xml:space="preserve">                                                      Хичээл їйлдвэрлэлийн дадлага хийх</t>
  </si>
  <si>
    <t xml:space="preserve">                                       УРСГАЛ ШИЛЖЇЇЛЭГ</t>
  </si>
  <si>
    <t xml:space="preserve">                                            Бусад урсгал шилжїїлэг</t>
  </si>
  <si>
    <t xml:space="preserve">                                                      Тєрєєс иргэдэд олгох тэтгэмж, урамшуулал</t>
  </si>
  <si>
    <t xml:space="preserve">                                                      Хєдєє орон нутагт тогтвор суурьшилтай ажилласан албан хаагчдад тєрєєс їзїїлэх дэмжлэг</t>
  </si>
  <si>
    <t xml:space="preserve">                                                      Нэг удаагийн тэтгэмж</t>
  </si>
  <si>
    <t xml:space="preserve">                                                      тэтгэвэрт гарахад олгох нэг удаагийн тэтгэмж</t>
  </si>
  <si>
    <t xml:space="preserve">                             ЗАРДЛЫГ САНХЇЇЖЇЇЛЭХ ЭХ ЇЇСВЭР</t>
  </si>
  <si>
    <t xml:space="preserve">                                  Улсын тєсвєєс санхїїжих</t>
  </si>
  <si>
    <t xml:space="preserve">                                                      Тусгай зориулалтын шилжїїлгээс санхїїжих</t>
  </si>
  <si>
    <t xml:space="preserve">                                                                Сумын ИТХ-ын ээлжит …………….. хуралдааны</t>
  </si>
  <si>
    <t xml:space="preserve">            Чандмань-Өндөр сумын Хүүхдийн цэцэрлэгийн  2018 оны  төсөв </t>
  </si>
  <si>
    <t xml:space="preserve">            Хє. Чандмань-Єндєр.СЄБоловсрол</t>
  </si>
  <si>
    <t xml:space="preserve">                                            Бусдаар гїйцэтгїїлсэн ажил, їйлчилгээний тєлбєр, хураамж</t>
  </si>
  <si>
    <t xml:space="preserve">                                                       бараа үйлчилгээний бусад/з/биеийн тамир/</t>
  </si>
  <si>
    <t>хөдөө орон нутагт тогтвор суурьшилтай ажилласны тэтгэмж</t>
  </si>
  <si>
    <t xml:space="preserve">                                                      Нэг удаагийн тэтгэмж, шагнал урамшуулал</t>
  </si>
  <si>
    <t xml:space="preserve">                                                                Сумын ИТХ-ын ээлжит бус ............ хуралдааны</t>
  </si>
  <si>
    <t xml:space="preserve">                                Чандмань-Өндөр сумын Соёлын төвийн  2018 оны төсөв</t>
  </si>
  <si>
    <t>ИТХ-д орууулж буй санал</t>
  </si>
  <si>
    <t xml:space="preserve">            Хє. Чандмань-Єндєр.Соёлын тєв</t>
  </si>
  <si>
    <t xml:space="preserve">                                                      Тавилга</t>
  </si>
  <si>
    <t xml:space="preserve">                                                      Аудит, баталгаажуулалт, зэрэглэл тогтоох</t>
  </si>
  <si>
    <t xml:space="preserve">                                                      Бараа їйлчилгээний бусад зардал</t>
  </si>
  <si>
    <t xml:space="preserve">                                  Тєсєвт байгууллагын їйл ажиллагаанаас</t>
  </si>
  <si>
    <t xml:space="preserve">                                                      Їндсэн їйл ажиллагааны орлогоос санхїїжих</t>
  </si>
  <si>
    <t>№</t>
  </si>
  <si>
    <t>Хэрэгжүүлэх арга хэмжээ</t>
  </si>
  <si>
    <t>Зардлын дүн</t>
  </si>
  <si>
    <t>Хашаа хөтөлбөр</t>
  </si>
  <si>
    <t>Нийт зарлагын дүн</t>
  </si>
  <si>
    <t>Санхүүжүүлэх дүн</t>
  </si>
  <si>
    <t>ОНХСа-ын орлогын шилжүүлгээр</t>
  </si>
  <si>
    <t>Урьд оны үлдэгдлээс</t>
  </si>
  <si>
    <t xml:space="preserve">  Орон нутгийн хөгжлийн сангийн 2018 оны  төсөв</t>
  </si>
  <si>
    <t>Зам засвар</t>
  </si>
  <si>
    <t>Гэрэлтүүлэг</t>
  </si>
  <si>
    <t>Үндэсний баяр наадмын зардал</t>
  </si>
  <si>
    <t>Жишиг хороолол</t>
  </si>
  <si>
    <t>Хаягжуулалт</t>
  </si>
  <si>
    <t>2018 оны төсөв</t>
  </si>
  <si>
    <t>Баярын талбайнуудын тохижилт,асар тайз нэмэх,засах,морины бариа зам,хатны хөшөөний зардал</t>
  </si>
  <si>
    <t>Камержуулалт</t>
  </si>
  <si>
    <t>Сургууль цэцэрлэгийн дунд бохирын чиргүүл ёнкос авах зардал</t>
  </si>
  <si>
    <t>Хүн эмнэлэгт тоног төхөөрөмж авах зардал</t>
  </si>
  <si>
    <t>Соёлын төвд хувцас авах зардал</t>
  </si>
  <si>
    <t xml:space="preserve">Цагдаагийн мотоцикл </t>
  </si>
  <si>
    <t>Спорт залны хэрэглэгдэхүүн</t>
  </si>
  <si>
    <t>ИТХ-д Нотебук</t>
  </si>
  <si>
    <t>Шивэрт багийн тохижилт</t>
  </si>
  <si>
    <t>ЗДТГ-ын тоног төхөөрөмж</t>
  </si>
  <si>
    <t>Сумын  хүндэт шагнал,дурсамжийн зүйл</t>
  </si>
  <si>
    <t>Санхүүгийн дэмжлэг</t>
  </si>
  <si>
    <t xml:space="preserve">       Орон нутгийн хөрөнгө оруулалтын  2018 оны  төсөв</t>
  </si>
  <si>
    <t>Урамшууллаас</t>
  </si>
  <si>
    <t>ОУ-н дэмжлэг</t>
  </si>
  <si>
    <t xml:space="preserve">                                                             Сумын ИТХ-ын ээлжит  .....хуралдааны </t>
  </si>
  <si>
    <t xml:space="preserve">                                                                ......дугаар тогтоолын ......хавсралт</t>
  </si>
  <si>
    <t xml:space="preserve">                                     Сумын ИТХ-ын ээлжит  .....хуралдааны </t>
  </si>
  <si>
    <t xml:space="preserve">                                         ......дугаар тогтоолын ......хавсралт</t>
  </si>
  <si>
    <t xml:space="preserve">        ×àíäìàíü-ªíäºð ñóìûí ÇÄÒÃ-ûí 2018 оны   òºñөв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</si>
</sst>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Mon"/>
      <family val="2"/>
    </font>
    <font>
      <b/>
      <sz val="8"/>
      <name val="Arial Mon"/>
      <family val="2"/>
    </font>
    <font>
      <sz val="11"/>
      <color theme="1"/>
      <name val="Arial Mon"/>
      <family val="2"/>
    </font>
    <font>
      <b/>
      <sz val="11"/>
      <color theme="1"/>
      <name val="Arial Mon"/>
      <family val="2"/>
    </font>
    <font>
      <b/>
      <sz val="10"/>
      <name val="Arial Mon"/>
      <family val="2"/>
    </font>
    <font>
      <sz val="9"/>
      <color theme="1"/>
      <name val="Arial Mon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Arial Mon"/>
      <family val="2"/>
    </font>
    <font>
      <b/>
      <sz val="9"/>
      <name val="Arial Mon"/>
      <family val="2"/>
    </font>
    <font>
      <b/>
      <sz val="9"/>
      <color theme="1"/>
      <name val="Arial Mon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0">
    <xf numFmtId="0" fontId="0" fillId="0" borderId="0" xfId="0"/>
    <xf numFmtId="0" fontId="0" fillId="0" borderId="0" xfId="0"/>
    <xf numFmtId="0" fontId="2" fillId="0" borderId="1" xfId="1" applyFont="1" applyFill="1" applyBorder="1"/>
    <xf numFmtId="0" fontId="3" fillId="0" borderId="1" xfId="1" applyFont="1" applyFill="1" applyBorder="1" applyAlignment="1"/>
    <xf numFmtId="0" fontId="2" fillId="3" borderId="1" xfId="1" applyFont="1" applyFill="1" applyBorder="1"/>
    <xf numFmtId="0" fontId="3" fillId="0" borderId="1" xfId="1" applyFont="1" applyBorder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6" fillId="0" borderId="0" xfId="1" applyFont="1" applyFill="1" applyBorder="1" applyAlignment="1"/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0" fontId="2" fillId="0" borderId="1" xfId="1" applyFont="1" applyFill="1" applyBorder="1" applyAlignment="1"/>
    <xf numFmtId="164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/>
    <xf numFmtId="0" fontId="2" fillId="0" borderId="1" xfId="1" applyFont="1" applyFill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1" applyFont="1" applyFill="1" applyBorder="1"/>
    <xf numFmtId="0" fontId="3" fillId="0" borderId="0" xfId="1" applyFont="1" applyFill="1" applyBorder="1" applyAlignment="1"/>
    <xf numFmtId="0" fontId="2" fillId="0" borderId="0" xfId="1" applyFont="1" applyFill="1" applyBorder="1" applyAlignment="1">
      <alignment horizontal="left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/>
    <xf numFmtId="0" fontId="2" fillId="0" borderId="0" xfId="1" applyFont="1" applyFill="1" applyBorder="1" applyAlignment="1"/>
    <xf numFmtId="0" fontId="2" fillId="0" borderId="0" xfId="1" applyFont="1" applyFill="1" applyBorder="1" applyAlignment="1">
      <alignment horizontal="center"/>
    </xf>
    <xf numFmtId="0" fontId="7" fillId="0" borderId="0" xfId="0" applyFont="1" applyBorder="1"/>
    <xf numFmtId="0" fontId="2" fillId="0" borderId="0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horizontal="center" vertical="center" wrapText="1"/>
    </xf>
    <xf numFmtId="0" fontId="3" fillId="0" borderId="0" xfId="1" applyFont="1" applyBorder="1"/>
    <xf numFmtId="164" fontId="5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2" fillId="3" borderId="0" xfId="1" applyFont="1" applyFill="1" applyBorder="1"/>
    <xf numFmtId="0" fontId="2" fillId="0" borderId="0" xfId="1" applyFont="1" applyBorder="1"/>
    <xf numFmtId="0" fontId="3" fillId="0" borderId="1" xfId="1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0" xfId="1" applyFont="1" applyBorder="1" applyAlignment="1"/>
    <xf numFmtId="0" fontId="5" fillId="0" borderId="0" xfId="0" applyFont="1"/>
    <xf numFmtId="0" fontId="8" fillId="0" borderId="0" xfId="0" applyFont="1"/>
    <xf numFmtId="0" fontId="11" fillId="0" borderId="0" xfId="0" applyFont="1"/>
    <xf numFmtId="0" fontId="7" fillId="0" borderId="1" xfId="0" applyFont="1" applyBorder="1"/>
    <xf numFmtId="0" fontId="2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13" fillId="0" borderId="1" xfId="2" applyFont="1" applyBorder="1" applyAlignment="1">
      <alignment vertical="center"/>
    </xf>
    <xf numFmtId="0" fontId="13" fillId="0" borderId="1" xfId="2" applyFont="1" applyBorder="1" applyAlignment="1">
      <alignment horizontal="center" vertical="center" wrapText="1"/>
    </xf>
    <xf numFmtId="0" fontId="1" fillId="0" borderId="1" xfId="2" applyFont="1" applyBorder="1"/>
    <xf numFmtId="165" fontId="1" fillId="0" borderId="1" xfId="2" applyNumberFormat="1" applyFont="1" applyBorder="1" applyAlignment="1">
      <alignment horizontal="right"/>
    </xf>
    <xf numFmtId="0" fontId="12" fillId="0" borderId="0" xfId="2" applyFont="1" applyAlignment="1">
      <alignment horizontal="center"/>
    </xf>
    <xf numFmtId="0" fontId="1" fillId="0" borderId="1" xfId="2" applyFont="1" applyBorder="1" applyAlignment="1">
      <alignment horizontal="right"/>
    </xf>
    <xf numFmtId="0" fontId="1" fillId="0" borderId="0" xfId="2"/>
    <xf numFmtId="0" fontId="14" fillId="0" borderId="0" xfId="2" applyFont="1" applyAlignment="1">
      <alignment horizontal="left"/>
    </xf>
    <xf numFmtId="165" fontId="1" fillId="0" borderId="0" xfId="2" applyNumberFormat="1"/>
    <xf numFmtId="165" fontId="1" fillId="0" borderId="0" xfId="2" applyNumberFormat="1" applyFont="1"/>
    <xf numFmtId="0" fontId="15" fillId="0" borderId="0" xfId="0" applyFont="1"/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164" fontId="15" fillId="0" borderId="1" xfId="0" applyNumberFormat="1" applyFont="1" applyBorder="1" applyAlignment="1">
      <alignment horizontal="center"/>
    </xf>
    <xf numFmtId="0" fontId="16" fillId="0" borderId="1" xfId="0" applyFont="1" applyBorder="1"/>
    <xf numFmtId="164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Fill="1" applyBorder="1"/>
    <xf numFmtId="0" fontId="15" fillId="0" borderId="1" xfId="0" applyFont="1" applyFill="1" applyBorder="1"/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2" fillId="2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3" fillId="2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wrapText="1"/>
    </xf>
    <xf numFmtId="0" fontId="1" fillId="0" borderId="0" xfId="2" applyFont="1" applyAlignment="1">
      <alignment horizontal="right"/>
    </xf>
    <xf numFmtId="0" fontId="14" fillId="0" borderId="0" xfId="2" applyFont="1" applyAlignment="1">
      <alignment horizontal="left"/>
    </xf>
    <xf numFmtId="0" fontId="14" fillId="0" borderId="0" xfId="2" applyFont="1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2" fillId="0" borderId="0" xfId="2" applyFont="1" applyAlignment="1">
      <alignment horizontal="center"/>
    </xf>
    <xf numFmtId="0" fontId="12" fillId="2" borderId="0" xfId="2" applyFont="1" applyFill="1" applyAlignment="1">
      <alignment horizontal="center"/>
    </xf>
    <xf numFmtId="0" fontId="3" fillId="0" borderId="1" xfId="1" applyFont="1" applyFill="1" applyBorder="1" applyAlignment="1">
      <alignment horizontal="center" wrapText="1"/>
    </xf>
    <xf numFmtId="0" fontId="16" fillId="0" borderId="2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4" xfId="2"/>
    <cellStyle name="Normal_To's to'sol 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zoomScaleNormal="100" workbookViewId="0">
      <selection activeCell="B16" sqref="B16"/>
    </sheetView>
  </sheetViews>
  <sheetFormatPr defaultRowHeight="15" x14ac:dyDescent="0.25"/>
  <cols>
    <col min="1" max="1" width="5.85546875" customWidth="1"/>
    <col min="2" max="2" width="41.140625" customWidth="1"/>
    <col min="3" max="3" width="27.28515625" customWidth="1"/>
  </cols>
  <sheetData>
    <row r="1" spans="1:3" x14ac:dyDescent="0.25">
      <c r="A1" s="75"/>
      <c r="B1" s="75" t="s">
        <v>179</v>
      </c>
      <c r="C1" s="75"/>
    </row>
    <row r="2" spans="1:3" x14ac:dyDescent="0.25">
      <c r="A2" s="75"/>
      <c r="B2" s="75" t="s">
        <v>180</v>
      </c>
      <c r="C2" s="75"/>
    </row>
    <row r="3" spans="1:3" s="1" customFormat="1" x14ac:dyDescent="0.25">
      <c r="A3" s="75"/>
      <c r="B3" s="75"/>
      <c r="C3" s="75"/>
    </row>
    <row r="4" spans="1:3" x14ac:dyDescent="0.25">
      <c r="A4" s="75"/>
      <c r="B4" s="75"/>
      <c r="C4" s="75"/>
    </row>
    <row r="5" spans="1:3" x14ac:dyDescent="0.25">
      <c r="A5" s="75"/>
      <c r="B5" s="75" t="s">
        <v>157</v>
      </c>
      <c r="C5" s="75"/>
    </row>
    <row r="6" spans="1:3" x14ac:dyDescent="0.25">
      <c r="A6" s="75"/>
      <c r="B6" s="75"/>
      <c r="C6" s="75"/>
    </row>
    <row r="7" spans="1:3" ht="33" customHeight="1" x14ac:dyDescent="0.25">
      <c r="A7" s="89" t="s">
        <v>149</v>
      </c>
      <c r="B7" s="89" t="s">
        <v>150</v>
      </c>
      <c r="C7" s="118" t="s">
        <v>151</v>
      </c>
    </row>
    <row r="8" spans="1:3" x14ac:dyDescent="0.25">
      <c r="A8" s="89"/>
      <c r="B8" s="89"/>
      <c r="C8" s="76" t="s">
        <v>163</v>
      </c>
    </row>
    <row r="9" spans="1:3" x14ac:dyDescent="0.25">
      <c r="A9" s="77">
        <v>1</v>
      </c>
      <c r="B9" s="77" t="s">
        <v>158</v>
      </c>
      <c r="C9" s="79">
        <v>38000</v>
      </c>
    </row>
    <row r="10" spans="1:3" x14ac:dyDescent="0.25">
      <c r="A10" s="77">
        <v>2</v>
      </c>
      <c r="B10" s="77" t="s">
        <v>159</v>
      </c>
      <c r="C10" s="79">
        <v>10000</v>
      </c>
    </row>
    <row r="11" spans="1:3" x14ac:dyDescent="0.25">
      <c r="A11" s="77">
        <v>3</v>
      </c>
      <c r="B11" s="77" t="s">
        <v>160</v>
      </c>
      <c r="C11" s="79">
        <v>5000</v>
      </c>
    </row>
    <row r="12" spans="1:3" x14ac:dyDescent="0.25">
      <c r="A12" s="77">
        <v>4</v>
      </c>
      <c r="B12" s="77" t="s">
        <v>152</v>
      </c>
      <c r="C12" s="79">
        <v>10000</v>
      </c>
    </row>
    <row r="13" spans="1:3" x14ac:dyDescent="0.25">
      <c r="A13" s="77">
        <v>5</v>
      </c>
      <c r="B13" s="77" t="s">
        <v>161</v>
      </c>
      <c r="C13" s="79">
        <v>10000</v>
      </c>
    </row>
    <row r="14" spans="1:3" x14ac:dyDescent="0.25">
      <c r="A14" s="77">
        <v>6</v>
      </c>
      <c r="B14" s="77" t="s">
        <v>162</v>
      </c>
      <c r="C14" s="79">
        <v>2825.3</v>
      </c>
    </row>
    <row r="15" spans="1:3" x14ac:dyDescent="0.25">
      <c r="A15" s="80"/>
      <c r="B15" s="80" t="s">
        <v>153</v>
      </c>
      <c r="C15" s="82">
        <f t="shared" ref="C15" si="0">SUM(C9:C14)</f>
        <v>75825.3</v>
      </c>
    </row>
    <row r="16" spans="1:3" x14ac:dyDescent="0.25">
      <c r="A16" s="80"/>
      <c r="B16" s="83" t="s">
        <v>154</v>
      </c>
      <c r="C16" s="81">
        <f>C17+C20+C18+C19</f>
        <v>75825.299999999988</v>
      </c>
    </row>
    <row r="17" spans="1:3" x14ac:dyDescent="0.25">
      <c r="A17" s="78"/>
      <c r="B17" s="84" t="s">
        <v>155</v>
      </c>
      <c r="C17" s="79">
        <v>32660.7</v>
      </c>
    </row>
    <row r="18" spans="1:3" s="1" customFormat="1" x14ac:dyDescent="0.25">
      <c r="A18" s="78"/>
      <c r="B18" s="84" t="s">
        <v>177</v>
      </c>
      <c r="C18" s="79">
        <v>2442.1999999999998</v>
      </c>
    </row>
    <row r="19" spans="1:3" s="1" customFormat="1" x14ac:dyDescent="0.25">
      <c r="A19" s="78"/>
      <c r="B19" s="84" t="s">
        <v>178</v>
      </c>
      <c r="C19" s="79">
        <v>40717.199999999997</v>
      </c>
    </row>
    <row r="20" spans="1:3" x14ac:dyDescent="0.25">
      <c r="A20" s="78"/>
      <c r="B20" s="84" t="s">
        <v>156</v>
      </c>
      <c r="C20" s="79">
        <v>5.2</v>
      </c>
    </row>
  </sheetData>
  <mergeCells count="2">
    <mergeCell ref="A7:A8"/>
    <mergeCell ref="B7:B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view="pageBreakPreview" zoomScaleNormal="100" zoomScaleSheetLayoutView="100" workbookViewId="0">
      <selection activeCell="B9" sqref="B9"/>
    </sheetView>
  </sheetViews>
  <sheetFormatPr defaultRowHeight="15" x14ac:dyDescent="0.25"/>
  <cols>
    <col min="1" max="1" width="6.140625" customWidth="1"/>
    <col min="2" max="2" width="43.85546875" customWidth="1"/>
    <col min="3" max="3" width="19" customWidth="1"/>
  </cols>
  <sheetData>
    <row r="1" spans="1:3" x14ac:dyDescent="0.25">
      <c r="A1" s="75"/>
      <c r="B1" s="75" t="s">
        <v>181</v>
      </c>
      <c r="C1" s="75"/>
    </row>
    <row r="2" spans="1:3" x14ac:dyDescent="0.25">
      <c r="A2" s="75"/>
      <c r="B2" s="75" t="s">
        <v>182</v>
      </c>
      <c r="C2" s="75"/>
    </row>
    <row r="3" spans="1:3" x14ac:dyDescent="0.25">
      <c r="A3" s="75"/>
      <c r="B3" s="75"/>
      <c r="C3" s="75"/>
    </row>
    <row r="4" spans="1:3" x14ac:dyDescent="0.25">
      <c r="A4" s="75"/>
      <c r="B4" s="75" t="s">
        <v>176</v>
      </c>
      <c r="C4" s="75"/>
    </row>
    <row r="5" spans="1:3" x14ac:dyDescent="0.25">
      <c r="A5" s="75"/>
      <c r="B5" s="75"/>
      <c r="C5" s="75"/>
    </row>
    <row r="6" spans="1:3" ht="31.5" customHeight="1" x14ac:dyDescent="0.25">
      <c r="A6" s="89" t="s">
        <v>149</v>
      </c>
      <c r="B6" s="89" t="s">
        <v>150</v>
      </c>
      <c r="C6" s="88" t="s">
        <v>151</v>
      </c>
    </row>
    <row r="7" spans="1:3" ht="36" customHeight="1" x14ac:dyDescent="0.25">
      <c r="A7" s="89"/>
      <c r="B7" s="89"/>
      <c r="C7" s="76" t="s">
        <v>163</v>
      </c>
    </row>
    <row r="8" spans="1:3" s="1" customFormat="1" ht="42.75" x14ac:dyDescent="0.25">
      <c r="A8" s="76">
        <v>1</v>
      </c>
      <c r="B8" s="85" t="s">
        <v>164</v>
      </c>
      <c r="C8" s="119">
        <v>10000</v>
      </c>
    </row>
    <row r="9" spans="1:3" s="1" customFormat="1" x14ac:dyDescent="0.25">
      <c r="A9" s="76">
        <v>2</v>
      </c>
      <c r="B9" s="85" t="s">
        <v>165</v>
      </c>
      <c r="C9" s="119">
        <v>5000</v>
      </c>
    </row>
    <row r="10" spans="1:3" s="1" customFormat="1" x14ac:dyDescent="0.25">
      <c r="A10" s="76">
        <v>3</v>
      </c>
      <c r="B10" s="85" t="s">
        <v>169</v>
      </c>
      <c r="C10" s="119">
        <v>1700</v>
      </c>
    </row>
    <row r="11" spans="1:3" s="1" customFormat="1" x14ac:dyDescent="0.25">
      <c r="A11" s="76">
        <v>4</v>
      </c>
      <c r="B11" s="85" t="s">
        <v>168</v>
      </c>
      <c r="C11" s="119">
        <v>4000</v>
      </c>
    </row>
    <row r="12" spans="1:3" s="1" customFormat="1" ht="28.5" x14ac:dyDescent="0.25">
      <c r="A12" s="76">
        <v>5</v>
      </c>
      <c r="B12" s="85" t="s">
        <v>167</v>
      </c>
      <c r="C12" s="119">
        <v>3000</v>
      </c>
    </row>
    <row r="13" spans="1:3" s="1" customFormat="1" ht="28.5" x14ac:dyDescent="0.25">
      <c r="A13" s="76">
        <v>6</v>
      </c>
      <c r="B13" s="85" t="s">
        <v>166</v>
      </c>
      <c r="C13" s="119">
        <v>5000</v>
      </c>
    </row>
    <row r="14" spans="1:3" x14ac:dyDescent="0.25">
      <c r="A14" s="76">
        <v>7</v>
      </c>
      <c r="B14" s="77" t="s">
        <v>170</v>
      </c>
      <c r="C14" s="79">
        <v>2000</v>
      </c>
    </row>
    <row r="15" spans="1:3" x14ac:dyDescent="0.25">
      <c r="A15" s="76">
        <v>8</v>
      </c>
      <c r="B15" s="77" t="s">
        <v>171</v>
      </c>
      <c r="C15" s="79">
        <v>1300</v>
      </c>
    </row>
    <row r="16" spans="1:3" x14ac:dyDescent="0.25">
      <c r="A16" s="76">
        <v>9</v>
      </c>
      <c r="B16" s="77" t="s">
        <v>172</v>
      </c>
      <c r="C16" s="79">
        <v>2000</v>
      </c>
    </row>
    <row r="17" spans="1:3" x14ac:dyDescent="0.25">
      <c r="A17" s="76">
        <v>10</v>
      </c>
      <c r="B17" s="78" t="s">
        <v>173</v>
      </c>
      <c r="C17" s="79">
        <v>5000</v>
      </c>
    </row>
    <row r="18" spans="1:3" x14ac:dyDescent="0.25">
      <c r="A18" s="76">
        <v>11</v>
      </c>
      <c r="B18" s="78" t="s">
        <v>174</v>
      </c>
      <c r="C18" s="79">
        <v>5071</v>
      </c>
    </row>
    <row r="19" spans="1:3" x14ac:dyDescent="0.25">
      <c r="A19" s="80"/>
      <c r="B19" s="82" t="s">
        <v>153</v>
      </c>
      <c r="C19" s="81">
        <f>SUM(C8:C18)</f>
        <v>44071</v>
      </c>
    </row>
    <row r="20" spans="1:3" x14ac:dyDescent="0.25">
      <c r="A20" s="80"/>
      <c r="B20" s="86" t="s">
        <v>154</v>
      </c>
      <c r="C20" s="81">
        <f>C21</f>
        <v>44071</v>
      </c>
    </row>
    <row r="21" spans="1:3" x14ac:dyDescent="0.25">
      <c r="A21" s="78"/>
      <c r="B21" s="87" t="s">
        <v>175</v>
      </c>
      <c r="C21" s="79">
        <v>44071</v>
      </c>
    </row>
  </sheetData>
  <mergeCells count="2">
    <mergeCell ref="A6:A7"/>
    <mergeCell ref="B6:B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9"/>
  <sheetViews>
    <sheetView view="pageBreakPreview" zoomScaleNormal="100" zoomScaleSheetLayoutView="100" workbookViewId="0">
      <selection activeCell="B44" sqref="B44"/>
    </sheetView>
  </sheetViews>
  <sheetFormatPr defaultRowHeight="15" x14ac:dyDescent="0.25"/>
  <cols>
    <col min="1" max="1" width="8.140625" customWidth="1"/>
    <col min="2" max="2" width="43.5703125" customWidth="1"/>
    <col min="3" max="3" width="16.140625" customWidth="1"/>
    <col min="4" max="4" width="22.42578125" customWidth="1"/>
    <col min="5" max="5" width="25.140625" customWidth="1"/>
    <col min="7" max="7" width="12.5703125" customWidth="1"/>
  </cols>
  <sheetData>
    <row r="1" spans="1:5" s="1" customFormat="1" x14ac:dyDescent="0.25">
      <c r="B1" s="59" t="s">
        <v>62</v>
      </c>
      <c r="C1" s="58"/>
    </row>
    <row r="2" spans="1:5" s="1" customFormat="1" x14ac:dyDescent="0.25">
      <c r="B2" s="59" t="s">
        <v>58</v>
      </c>
      <c r="C2" s="58"/>
    </row>
    <row r="3" spans="1:5" s="1" customFormat="1" x14ac:dyDescent="0.25">
      <c r="B3" s="14"/>
    </row>
    <row r="4" spans="1:5" x14ac:dyDescent="0.25">
      <c r="A4" s="1"/>
      <c r="B4" s="12" t="s">
        <v>73</v>
      </c>
      <c r="C4" s="1"/>
      <c r="D4" s="1"/>
      <c r="E4" s="1"/>
    </row>
    <row r="5" spans="1:5" ht="49.5" x14ac:dyDescent="0.25">
      <c r="A5" s="93" t="s">
        <v>0</v>
      </c>
      <c r="B5" s="93"/>
      <c r="C5" s="13" t="s">
        <v>75</v>
      </c>
      <c r="D5" s="13" t="s">
        <v>67</v>
      </c>
      <c r="E5" s="18"/>
    </row>
    <row r="6" spans="1:5" ht="16.5" x14ac:dyDescent="0.3">
      <c r="A6" s="2" t="s">
        <v>1</v>
      </c>
      <c r="B6" s="2"/>
      <c r="C6" s="11">
        <f>C7+C8</f>
        <v>208000</v>
      </c>
      <c r="D6" s="11">
        <f>D7+D8</f>
        <v>206000</v>
      </c>
      <c r="E6" s="29"/>
    </row>
    <row r="7" spans="1:5" ht="16.5" x14ac:dyDescent="0.25">
      <c r="A7" s="91"/>
      <c r="B7" s="2" t="s">
        <v>2</v>
      </c>
      <c r="C7" s="16">
        <v>194000</v>
      </c>
      <c r="D7" s="16">
        <v>194000</v>
      </c>
      <c r="E7" s="33"/>
    </row>
    <row r="8" spans="1:5" ht="16.5" x14ac:dyDescent="0.3">
      <c r="A8" s="91"/>
      <c r="B8" s="2" t="s">
        <v>49</v>
      </c>
      <c r="C8" s="9">
        <v>14000</v>
      </c>
      <c r="D8" s="9">
        <v>12000</v>
      </c>
      <c r="E8" s="18"/>
    </row>
    <row r="9" spans="1:5" ht="16.5" x14ac:dyDescent="0.3">
      <c r="A9" s="94" t="s">
        <v>3</v>
      </c>
      <c r="B9" s="94"/>
      <c r="C9" s="11">
        <f>C10+C11</f>
        <v>24960</v>
      </c>
      <c r="D9" s="11">
        <f t="shared" ref="D9" si="0">D10+D11</f>
        <v>24720</v>
      </c>
      <c r="E9" s="29"/>
    </row>
    <row r="10" spans="1:5" ht="16.5" x14ac:dyDescent="0.3">
      <c r="A10" s="91"/>
      <c r="B10" s="2" t="s">
        <v>4</v>
      </c>
      <c r="C10" s="9">
        <v>20800</v>
      </c>
      <c r="D10" s="9">
        <f>D6*10%</f>
        <v>20600</v>
      </c>
      <c r="E10" s="33"/>
    </row>
    <row r="11" spans="1:5" ht="16.5" x14ac:dyDescent="0.3">
      <c r="A11" s="91"/>
      <c r="B11" s="2" t="s">
        <v>5</v>
      </c>
      <c r="C11" s="9">
        <v>4160</v>
      </c>
      <c r="D11" s="9">
        <f>D6*2%</f>
        <v>4120</v>
      </c>
      <c r="E11" s="18"/>
    </row>
    <row r="12" spans="1:5" ht="16.5" x14ac:dyDescent="0.3">
      <c r="A12" s="3" t="s">
        <v>6</v>
      </c>
      <c r="B12" s="3"/>
      <c r="C12" s="11">
        <f>C13+C15+C14</f>
        <v>16200.7</v>
      </c>
      <c r="D12" s="11">
        <f t="shared" ref="D12" si="1">D13+D15+D14</f>
        <v>11602.6</v>
      </c>
      <c r="E12" s="41"/>
    </row>
    <row r="13" spans="1:5" ht="16.5" x14ac:dyDescent="0.3">
      <c r="A13" s="91"/>
      <c r="B13" s="2" t="s">
        <v>7</v>
      </c>
      <c r="C13" s="9">
        <v>4550.7</v>
      </c>
      <c r="D13" s="9">
        <v>4500</v>
      </c>
      <c r="E13" s="33"/>
    </row>
    <row r="14" spans="1:5" s="1" customFormat="1" ht="16.5" x14ac:dyDescent="0.3">
      <c r="A14" s="91"/>
      <c r="B14" s="2" t="s">
        <v>47</v>
      </c>
      <c r="C14" s="9">
        <v>150</v>
      </c>
      <c r="D14" s="9">
        <v>102.6</v>
      </c>
      <c r="E14" s="33"/>
    </row>
    <row r="15" spans="1:5" ht="16.5" x14ac:dyDescent="0.3">
      <c r="A15" s="91"/>
      <c r="B15" s="2" t="s">
        <v>8</v>
      </c>
      <c r="C15" s="9">
        <v>11500</v>
      </c>
      <c r="D15" s="9">
        <v>7000</v>
      </c>
      <c r="E15" s="33"/>
    </row>
    <row r="16" spans="1:5" ht="16.5" x14ac:dyDescent="0.3">
      <c r="A16" s="90" t="s">
        <v>9</v>
      </c>
      <c r="B16" s="90"/>
      <c r="C16" s="11">
        <f>C17+C18+C19+C20+C21+C22</f>
        <v>14490</v>
      </c>
      <c r="D16" s="11">
        <f t="shared" ref="D16" si="2">D17+D18+D19+D20+D21+D22</f>
        <v>14869</v>
      </c>
      <c r="E16" s="41"/>
    </row>
    <row r="17" spans="1:5" ht="16.5" x14ac:dyDescent="0.3">
      <c r="A17" s="91"/>
      <c r="B17" s="2" t="s">
        <v>10</v>
      </c>
      <c r="C17" s="9">
        <v>1129</v>
      </c>
      <c r="D17" s="9">
        <v>1069</v>
      </c>
      <c r="E17" s="33"/>
    </row>
    <row r="18" spans="1:5" ht="22.5" customHeight="1" x14ac:dyDescent="0.25">
      <c r="A18" s="91"/>
      <c r="B18" s="2" t="s">
        <v>11</v>
      </c>
      <c r="C18" s="16">
        <v>11361</v>
      </c>
      <c r="D18" s="16">
        <v>12000</v>
      </c>
      <c r="E18" s="33"/>
    </row>
    <row r="19" spans="1:5" ht="16.5" x14ac:dyDescent="0.3">
      <c r="A19" s="91"/>
      <c r="B19" s="2" t="s">
        <v>12</v>
      </c>
      <c r="C19" s="9">
        <v>600</v>
      </c>
      <c r="D19" s="9">
        <v>600</v>
      </c>
      <c r="E19" s="33"/>
    </row>
    <row r="20" spans="1:5" s="1" customFormat="1" ht="16.5" x14ac:dyDescent="0.3">
      <c r="A20" s="91"/>
      <c r="B20" s="2" t="s">
        <v>43</v>
      </c>
      <c r="C20" s="9">
        <v>1200</v>
      </c>
      <c r="D20" s="9">
        <v>1000</v>
      </c>
      <c r="E20" s="33"/>
    </row>
    <row r="21" spans="1:5" s="1" customFormat="1" ht="16.5" x14ac:dyDescent="0.3">
      <c r="A21" s="91"/>
      <c r="B21" s="2" t="s">
        <v>44</v>
      </c>
      <c r="C21" s="9">
        <v>200</v>
      </c>
      <c r="D21" s="9">
        <v>200</v>
      </c>
      <c r="E21" s="33"/>
    </row>
    <row r="22" spans="1:5" ht="16.5" x14ac:dyDescent="0.3">
      <c r="A22" s="91"/>
      <c r="B22" s="2" t="s">
        <v>13</v>
      </c>
      <c r="C22" s="9"/>
      <c r="D22" s="9"/>
      <c r="E22" s="33"/>
    </row>
    <row r="23" spans="1:5" ht="16.5" x14ac:dyDescent="0.3">
      <c r="A23" s="92" t="s">
        <v>14</v>
      </c>
      <c r="B23" s="92"/>
      <c r="C23" s="11">
        <f>C24+C25+C26</f>
        <v>18033.900000000001</v>
      </c>
      <c r="D23" s="11">
        <f>D24+D25+D26</f>
        <v>21500</v>
      </c>
      <c r="E23" s="41"/>
    </row>
    <row r="24" spans="1:5" ht="16.5" x14ac:dyDescent="0.3">
      <c r="A24" s="15"/>
      <c r="B24" s="2" t="s">
        <v>15</v>
      </c>
      <c r="C24" s="9">
        <v>5000</v>
      </c>
      <c r="D24" s="9">
        <v>5000</v>
      </c>
      <c r="E24" s="33"/>
    </row>
    <row r="25" spans="1:5" s="1" customFormat="1" ht="16.5" x14ac:dyDescent="0.3">
      <c r="A25" s="15"/>
      <c r="B25" s="2" t="s">
        <v>45</v>
      </c>
      <c r="C25" s="9">
        <v>13033.9</v>
      </c>
      <c r="D25" s="9">
        <v>15000</v>
      </c>
      <c r="E25" s="33"/>
    </row>
    <row r="26" spans="1:5" ht="16.5" x14ac:dyDescent="0.3">
      <c r="A26" s="15"/>
      <c r="B26" s="2" t="s">
        <v>16</v>
      </c>
      <c r="C26" s="9"/>
      <c r="D26" s="9">
        <v>1500</v>
      </c>
      <c r="E26" s="33"/>
    </row>
    <row r="27" spans="1:5" ht="16.5" x14ac:dyDescent="0.3">
      <c r="A27" s="90" t="s">
        <v>17</v>
      </c>
      <c r="B27" s="90"/>
      <c r="C27" s="11">
        <f>C28+C29</f>
        <v>2000</v>
      </c>
      <c r="D27" s="11">
        <f>D28+D29</f>
        <v>4000</v>
      </c>
      <c r="E27" s="41"/>
    </row>
    <row r="28" spans="1:5" ht="16.5" x14ac:dyDescent="0.3">
      <c r="A28" s="91"/>
      <c r="B28" s="49" t="s">
        <v>19</v>
      </c>
      <c r="C28" s="9">
        <v>1000</v>
      </c>
      <c r="D28" s="9">
        <v>1000</v>
      </c>
      <c r="E28" s="33"/>
    </row>
    <row r="29" spans="1:5" ht="16.5" x14ac:dyDescent="0.3">
      <c r="A29" s="91"/>
      <c r="B29" s="60" t="s">
        <v>20</v>
      </c>
      <c r="C29" s="9">
        <v>1000</v>
      </c>
      <c r="D29" s="9">
        <v>3000</v>
      </c>
      <c r="E29" s="33"/>
    </row>
    <row r="30" spans="1:5" ht="16.5" x14ac:dyDescent="0.3">
      <c r="A30" s="90" t="s">
        <v>21</v>
      </c>
      <c r="B30" s="90"/>
      <c r="C30" s="11">
        <f>C31</f>
        <v>600</v>
      </c>
      <c r="D30" s="11">
        <f>D31</f>
        <v>600</v>
      </c>
      <c r="E30" s="41"/>
    </row>
    <row r="31" spans="1:5" ht="16.5" x14ac:dyDescent="0.3">
      <c r="A31" s="49"/>
      <c r="B31" s="2" t="s">
        <v>22</v>
      </c>
      <c r="C31" s="9">
        <v>600</v>
      </c>
      <c r="D31" s="9">
        <v>600</v>
      </c>
      <c r="E31" s="33"/>
    </row>
    <row r="32" spans="1:5" ht="16.5" x14ac:dyDescent="0.3">
      <c r="A32" s="90" t="s">
        <v>23</v>
      </c>
      <c r="B32" s="90"/>
      <c r="C32" s="11">
        <f>C33+C34+C35+C36+C38+C37</f>
        <v>12672</v>
      </c>
      <c r="D32" s="11">
        <f>D33+D34+D35+D36+D38+D37</f>
        <v>13665</v>
      </c>
      <c r="E32" s="41"/>
    </row>
    <row r="33" spans="1:5" ht="16.5" x14ac:dyDescent="0.3">
      <c r="A33" s="91"/>
      <c r="B33" s="2" t="s">
        <v>24</v>
      </c>
      <c r="C33" s="9"/>
      <c r="D33" s="9">
        <v>56</v>
      </c>
      <c r="E33" s="33"/>
    </row>
    <row r="34" spans="1:5" ht="16.5" x14ac:dyDescent="0.3">
      <c r="A34" s="91"/>
      <c r="B34" s="2" t="s">
        <v>25</v>
      </c>
      <c r="C34" s="9"/>
      <c r="D34" s="9">
        <v>800</v>
      </c>
      <c r="E34" s="33"/>
    </row>
    <row r="35" spans="1:5" ht="16.5" x14ac:dyDescent="0.3">
      <c r="A35" s="91"/>
      <c r="B35" s="2" t="s">
        <v>26</v>
      </c>
      <c r="C35" s="9"/>
      <c r="D35" s="9">
        <v>70</v>
      </c>
      <c r="E35" s="33"/>
    </row>
    <row r="36" spans="1:5" ht="16.5" x14ac:dyDescent="0.3">
      <c r="A36" s="91"/>
      <c r="B36" s="2" t="s">
        <v>27</v>
      </c>
      <c r="C36" s="9"/>
      <c r="D36" s="9">
        <v>45</v>
      </c>
      <c r="E36" s="33"/>
    </row>
    <row r="37" spans="1:5" s="1" customFormat="1" ht="16.5" x14ac:dyDescent="0.3">
      <c r="A37" s="91"/>
      <c r="B37" s="2" t="s">
        <v>61</v>
      </c>
      <c r="C37" s="9">
        <v>12672</v>
      </c>
      <c r="D37" s="9">
        <v>12672</v>
      </c>
      <c r="E37" s="33"/>
    </row>
    <row r="38" spans="1:5" ht="16.5" x14ac:dyDescent="0.3">
      <c r="A38" s="91"/>
      <c r="B38" s="4" t="s">
        <v>28</v>
      </c>
      <c r="C38" s="9"/>
      <c r="D38" s="9">
        <v>22</v>
      </c>
      <c r="E38" s="33"/>
    </row>
    <row r="39" spans="1:5" ht="16.5" x14ac:dyDescent="0.3">
      <c r="A39" s="92" t="s">
        <v>32</v>
      </c>
      <c r="B39" s="92"/>
      <c r="C39" s="11">
        <f>C40</f>
        <v>4600</v>
      </c>
      <c r="D39" s="11">
        <f>D40</f>
        <v>4600</v>
      </c>
      <c r="E39" s="41"/>
    </row>
    <row r="40" spans="1:5" ht="16.5" x14ac:dyDescent="0.3">
      <c r="A40" s="49"/>
      <c r="B40" s="2" t="s">
        <v>46</v>
      </c>
      <c r="C40" s="9">
        <v>4600</v>
      </c>
      <c r="D40" s="9">
        <v>4600</v>
      </c>
      <c r="E40" s="33"/>
    </row>
    <row r="41" spans="1:5" ht="16.5" x14ac:dyDescent="0.3">
      <c r="A41" s="92" t="s">
        <v>36</v>
      </c>
      <c r="B41" s="92"/>
      <c r="C41" s="11">
        <f>C42</f>
        <v>6900</v>
      </c>
      <c r="D41" s="11">
        <f>D42</f>
        <v>6900</v>
      </c>
      <c r="E41" s="29"/>
    </row>
    <row r="42" spans="1:5" ht="16.5" x14ac:dyDescent="0.3">
      <c r="A42" s="49"/>
      <c r="B42" s="2" t="s">
        <v>39</v>
      </c>
      <c r="C42" s="9">
        <v>6900</v>
      </c>
      <c r="D42" s="9">
        <v>6900</v>
      </c>
      <c r="E42" s="33"/>
    </row>
    <row r="43" spans="1:5" ht="16.5" x14ac:dyDescent="0.3">
      <c r="A43" s="96" t="s">
        <v>40</v>
      </c>
      <c r="B43" s="96"/>
      <c r="C43" s="11">
        <f>C41+C39+C32+C27+C30+C23+C16+C12+C9+C6</f>
        <v>308456.59999999998</v>
      </c>
      <c r="D43" s="11">
        <f>D41+D39+D32+D27+D30+D23+D16+D12+D9+D6</f>
        <v>308456.59999999998</v>
      </c>
      <c r="E43" s="41"/>
    </row>
    <row r="44" spans="1:5" ht="16.5" x14ac:dyDescent="0.3">
      <c r="A44" s="5"/>
      <c r="B44" s="5" t="s">
        <v>74</v>
      </c>
      <c r="C44" s="11">
        <f>C45+C46</f>
        <v>308456.59999999998</v>
      </c>
      <c r="D44" s="11">
        <f>D45+D46</f>
        <v>308456.59999999998</v>
      </c>
      <c r="E44" s="29"/>
    </row>
    <row r="45" spans="1:5" ht="16.5" x14ac:dyDescent="0.25">
      <c r="A45" s="95"/>
      <c r="B45" s="5" t="s">
        <v>42</v>
      </c>
      <c r="C45" s="13">
        <v>308456.59999999998</v>
      </c>
      <c r="D45" s="13">
        <v>308456.59999999998</v>
      </c>
      <c r="E45" s="29"/>
    </row>
    <row r="46" spans="1:5" ht="16.5" x14ac:dyDescent="0.3">
      <c r="A46" s="95"/>
      <c r="B46" s="5" t="s">
        <v>48</v>
      </c>
      <c r="C46" s="11"/>
      <c r="D46" s="11"/>
      <c r="E46" s="41"/>
    </row>
    <row r="48" spans="1:5" ht="16.5" x14ac:dyDescent="0.3">
      <c r="A48" s="1"/>
      <c r="B48" s="6"/>
      <c r="C48" s="1"/>
      <c r="D48" s="1"/>
      <c r="E48" s="1"/>
    </row>
    <row r="64" s="1" customFormat="1" x14ac:dyDescent="0.25"/>
    <row r="65" spans="1:7" s="1" customFormat="1" x14ac:dyDescent="0.25"/>
    <row r="66" spans="1:7" s="1" customFormat="1" x14ac:dyDescent="0.25"/>
    <row r="67" spans="1:7" s="1" customFormat="1" x14ac:dyDescent="0.25"/>
    <row r="68" spans="1:7" s="1" customFormat="1" x14ac:dyDescent="0.25"/>
    <row r="69" spans="1:7" s="1" customFormat="1" x14ac:dyDescent="0.25"/>
    <row r="70" spans="1:7" s="1" customFormat="1" x14ac:dyDescent="0.25"/>
    <row r="73" spans="1:7" ht="16.5" x14ac:dyDescent="0.3">
      <c r="A73" s="6"/>
      <c r="B73" s="12"/>
      <c r="C73" s="6"/>
      <c r="D73" s="6"/>
      <c r="E73" s="6"/>
      <c r="F73" s="6"/>
      <c r="G73" s="6"/>
    </row>
    <row r="74" spans="1:7" ht="16.5" x14ac:dyDescent="0.25">
      <c r="A74" s="97"/>
      <c r="B74" s="97"/>
      <c r="C74" s="29"/>
      <c r="D74" s="29"/>
      <c r="E74" s="18"/>
      <c r="F74" s="18"/>
      <c r="G74" s="18"/>
    </row>
    <row r="75" spans="1:7" ht="16.5" x14ac:dyDescent="0.3">
      <c r="A75" s="30"/>
      <c r="B75" s="30"/>
      <c r="C75" s="20"/>
      <c r="D75" s="23"/>
      <c r="E75" s="23"/>
      <c r="F75" s="19"/>
      <c r="G75" s="20"/>
    </row>
    <row r="76" spans="1:7" ht="16.5" x14ac:dyDescent="0.3">
      <c r="A76" s="98"/>
      <c r="B76" s="30"/>
      <c r="C76" s="21"/>
      <c r="D76" s="21"/>
      <c r="E76" s="21"/>
      <c r="F76" s="21"/>
      <c r="G76" s="21"/>
    </row>
    <row r="77" spans="1:7" ht="16.5" x14ac:dyDescent="0.3">
      <c r="A77" s="98"/>
      <c r="B77" s="30"/>
      <c r="C77" s="22"/>
      <c r="D77" s="22"/>
      <c r="E77" s="22"/>
      <c r="F77" s="21"/>
      <c r="G77" s="22"/>
    </row>
    <row r="78" spans="1:7" ht="16.5" x14ac:dyDescent="0.3">
      <c r="A78" s="99"/>
      <c r="B78" s="99"/>
      <c r="C78" s="20"/>
      <c r="D78" s="23"/>
      <c r="E78" s="23"/>
      <c r="F78" s="19"/>
      <c r="G78" s="20"/>
    </row>
    <row r="79" spans="1:7" ht="16.5" x14ac:dyDescent="0.3">
      <c r="A79" s="98"/>
      <c r="B79" s="30"/>
      <c r="C79" s="21"/>
      <c r="D79" s="21"/>
      <c r="E79" s="22"/>
      <c r="F79" s="21"/>
      <c r="G79" s="21"/>
    </row>
    <row r="80" spans="1:7" ht="16.5" x14ac:dyDescent="0.3">
      <c r="A80" s="98"/>
      <c r="B80" s="30"/>
      <c r="C80" s="22"/>
      <c r="D80" s="22"/>
      <c r="E80" s="22"/>
      <c r="F80" s="21"/>
      <c r="G80" s="22"/>
    </row>
    <row r="81" spans="1:7" ht="16.5" x14ac:dyDescent="0.3">
      <c r="A81" s="31"/>
      <c r="B81" s="31"/>
      <c r="C81" s="23"/>
      <c r="D81" s="23"/>
      <c r="E81" s="23"/>
      <c r="F81" s="19"/>
      <c r="G81" s="23"/>
    </row>
    <row r="82" spans="1:7" ht="16.5" x14ac:dyDescent="0.3">
      <c r="A82" s="98"/>
      <c r="B82" s="30"/>
      <c r="C82" s="21"/>
      <c r="D82" s="21"/>
      <c r="E82" s="22"/>
      <c r="F82" s="21"/>
      <c r="G82" s="21"/>
    </row>
    <row r="83" spans="1:7" ht="16.5" x14ac:dyDescent="0.3">
      <c r="A83" s="98"/>
      <c r="B83" s="32"/>
      <c r="C83" s="33"/>
      <c r="D83" s="33"/>
      <c r="E83" s="18"/>
      <c r="F83" s="21"/>
      <c r="G83" s="21"/>
    </row>
    <row r="84" spans="1:7" ht="16.5" x14ac:dyDescent="0.3">
      <c r="A84" s="100"/>
      <c r="B84" s="100"/>
      <c r="C84" s="23"/>
      <c r="D84" s="23"/>
      <c r="E84" s="23"/>
      <c r="F84" s="19"/>
      <c r="G84" s="23"/>
    </row>
    <row r="85" spans="1:7" ht="16.5" x14ac:dyDescent="0.3">
      <c r="A85" s="98"/>
      <c r="B85" s="30"/>
      <c r="C85" s="21"/>
      <c r="D85" s="21"/>
      <c r="E85" s="18"/>
      <c r="F85" s="21"/>
      <c r="G85" s="21"/>
    </row>
    <row r="86" spans="1:7" ht="16.5" x14ac:dyDescent="0.3">
      <c r="A86" s="98"/>
      <c r="B86" s="30"/>
      <c r="C86" s="21"/>
      <c r="D86" s="21"/>
      <c r="E86" s="18"/>
      <c r="F86" s="21"/>
      <c r="G86" s="21"/>
    </row>
    <row r="87" spans="1:7" ht="16.5" x14ac:dyDescent="0.3">
      <c r="A87" s="98"/>
      <c r="B87" s="30"/>
      <c r="C87" s="21"/>
      <c r="D87" s="21"/>
      <c r="E87" s="33"/>
      <c r="F87" s="21"/>
      <c r="G87" s="21"/>
    </row>
    <row r="88" spans="1:7" ht="16.5" x14ac:dyDescent="0.3">
      <c r="A88" s="98"/>
      <c r="B88" s="30"/>
      <c r="C88" s="21"/>
      <c r="D88" s="21"/>
      <c r="E88" s="34"/>
      <c r="F88" s="21"/>
      <c r="G88" s="21"/>
    </row>
    <row r="89" spans="1:7" ht="16.5" x14ac:dyDescent="0.3">
      <c r="A89" s="101"/>
      <c r="B89" s="101"/>
      <c r="C89" s="23"/>
      <c r="D89" s="23"/>
      <c r="E89" s="23"/>
      <c r="F89" s="21"/>
      <c r="G89" s="23"/>
    </row>
    <row r="90" spans="1:7" ht="16.5" x14ac:dyDescent="0.3">
      <c r="A90" s="35"/>
      <c r="B90" s="30"/>
      <c r="C90" s="21"/>
      <c r="D90" s="21"/>
      <c r="E90" s="34"/>
      <c r="F90" s="21"/>
      <c r="G90" s="21"/>
    </row>
    <row r="91" spans="1:7" ht="16.5" x14ac:dyDescent="0.3">
      <c r="A91" s="35"/>
      <c r="B91" s="30"/>
      <c r="C91" s="21"/>
      <c r="D91" s="21"/>
      <c r="E91" s="34"/>
      <c r="F91" s="21"/>
      <c r="G91" s="21"/>
    </row>
    <row r="92" spans="1:7" ht="16.5" x14ac:dyDescent="0.3">
      <c r="A92" s="100"/>
      <c r="B92" s="100"/>
      <c r="C92" s="23"/>
      <c r="D92" s="23"/>
      <c r="E92" s="23"/>
      <c r="F92" s="19"/>
      <c r="G92" s="23"/>
    </row>
    <row r="93" spans="1:7" ht="16.5" x14ac:dyDescent="0.3">
      <c r="A93" s="98"/>
      <c r="B93" s="30"/>
      <c r="C93" s="21"/>
      <c r="D93" s="21"/>
      <c r="E93" s="21"/>
      <c r="F93" s="21"/>
      <c r="G93" s="21"/>
    </row>
    <row r="94" spans="1:7" ht="16.5" x14ac:dyDescent="0.3">
      <c r="A94" s="98"/>
      <c r="B94" s="36"/>
      <c r="C94" s="21"/>
      <c r="D94" s="21"/>
      <c r="E94" s="34"/>
      <c r="F94" s="21"/>
      <c r="G94" s="21"/>
    </row>
    <row r="95" spans="1:7" ht="16.5" x14ac:dyDescent="0.3">
      <c r="A95" s="98"/>
      <c r="B95" s="37"/>
      <c r="C95" s="21"/>
      <c r="D95" s="21"/>
      <c r="E95" s="22"/>
      <c r="F95" s="21"/>
      <c r="G95" s="21"/>
    </row>
    <row r="96" spans="1:7" ht="16.5" x14ac:dyDescent="0.3">
      <c r="A96" s="100"/>
      <c r="B96" s="100"/>
      <c r="C96" s="23"/>
      <c r="D96" s="23"/>
      <c r="E96" s="23"/>
      <c r="F96" s="19"/>
      <c r="G96" s="23"/>
    </row>
    <row r="97" spans="1:7" ht="16.5" x14ac:dyDescent="0.3">
      <c r="A97" s="98"/>
      <c r="B97" s="38"/>
      <c r="C97" s="33"/>
      <c r="D97" s="33"/>
      <c r="E97" s="33"/>
      <c r="F97" s="21"/>
      <c r="G97" s="21"/>
    </row>
    <row r="98" spans="1:7" ht="16.5" x14ac:dyDescent="0.3">
      <c r="A98" s="98"/>
      <c r="B98" s="30"/>
      <c r="C98" s="21"/>
      <c r="D98" s="21"/>
      <c r="E98" s="34"/>
      <c r="F98" s="21"/>
      <c r="G98" s="21"/>
    </row>
    <row r="99" spans="1:7" ht="16.5" x14ac:dyDescent="0.3">
      <c r="A99" s="100"/>
      <c r="B99" s="100"/>
      <c r="C99" s="23"/>
      <c r="D99" s="23"/>
      <c r="E99" s="23"/>
      <c r="F99" s="19"/>
      <c r="G99" s="23"/>
    </row>
    <row r="100" spans="1:7" ht="16.5" x14ac:dyDescent="0.3">
      <c r="A100" s="98"/>
      <c r="B100" s="38"/>
      <c r="C100" s="33"/>
      <c r="D100" s="33"/>
      <c r="E100" s="22"/>
      <c r="F100" s="21"/>
      <c r="G100" s="21"/>
    </row>
    <row r="101" spans="1:7" ht="42" customHeight="1" x14ac:dyDescent="0.3">
      <c r="A101" s="98"/>
      <c r="B101" s="38"/>
      <c r="C101" s="33"/>
      <c r="D101" s="33"/>
      <c r="E101" s="33"/>
      <c r="F101" s="21"/>
      <c r="G101" s="21"/>
    </row>
    <row r="102" spans="1:7" ht="47.25" customHeight="1" x14ac:dyDescent="0.3">
      <c r="A102" s="98"/>
      <c r="B102" s="38"/>
      <c r="C102" s="33"/>
      <c r="D102" s="33"/>
      <c r="E102" s="33"/>
      <c r="F102" s="21"/>
      <c r="G102" s="21"/>
    </row>
    <row r="103" spans="1:7" ht="55.5" customHeight="1" x14ac:dyDescent="0.3">
      <c r="A103" s="98"/>
      <c r="B103" s="38"/>
      <c r="C103" s="33"/>
      <c r="D103" s="33"/>
      <c r="E103" s="33"/>
      <c r="F103" s="21"/>
      <c r="G103" s="21"/>
    </row>
    <row r="104" spans="1:7" ht="61.5" customHeight="1" x14ac:dyDescent="0.3">
      <c r="A104" s="98"/>
      <c r="B104" s="39"/>
      <c r="C104" s="33"/>
      <c r="D104" s="33"/>
      <c r="E104" s="33"/>
      <c r="F104" s="21"/>
      <c r="G104" s="21"/>
    </row>
    <row r="105" spans="1:7" ht="16.5" x14ac:dyDescent="0.3">
      <c r="A105" s="98"/>
      <c r="B105" s="30"/>
      <c r="C105" s="21"/>
      <c r="D105" s="21"/>
      <c r="E105" s="21"/>
      <c r="F105" s="21"/>
      <c r="G105" s="21"/>
    </row>
    <row r="106" spans="1:7" ht="16.5" x14ac:dyDescent="0.3">
      <c r="A106" s="98"/>
      <c r="B106" s="30"/>
      <c r="C106" s="21"/>
      <c r="D106" s="21"/>
      <c r="E106" s="21"/>
      <c r="F106" s="21"/>
      <c r="G106" s="21"/>
    </row>
    <row r="107" spans="1:7" ht="16.5" x14ac:dyDescent="0.3">
      <c r="A107" s="98"/>
      <c r="B107" s="30"/>
      <c r="C107" s="21"/>
      <c r="D107" s="21"/>
      <c r="E107" s="22"/>
      <c r="F107" s="21"/>
      <c r="G107" s="21"/>
    </row>
    <row r="108" spans="1:7" ht="16.5" x14ac:dyDescent="0.3">
      <c r="A108" s="101"/>
      <c r="B108" s="101"/>
      <c r="C108" s="23"/>
      <c r="D108" s="23"/>
      <c r="E108" s="23"/>
      <c r="F108" s="19"/>
      <c r="G108" s="23"/>
    </row>
    <row r="109" spans="1:7" ht="16.5" x14ac:dyDescent="0.3">
      <c r="A109" s="98"/>
      <c r="B109" s="30"/>
      <c r="C109" s="21"/>
      <c r="D109" s="21"/>
      <c r="E109" s="34"/>
      <c r="F109" s="21"/>
      <c r="G109" s="21"/>
    </row>
    <row r="110" spans="1:7" ht="16.5" x14ac:dyDescent="0.3">
      <c r="A110" s="98"/>
      <c r="B110" s="30"/>
      <c r="C110" s="21"/>
      <c r="D110" s="21"/>
      <c r="E110" s="34"/>
      <c r="F110" s="21"/>
      <c r="G110" s="21"/>
    </row>
    <row r="111" spans="1:7" ht="16.5" x14ac:dyDescent="0.3">
      <c r="A111" s="98"/>
      <c r="B111" s="30"/>
      <c r="C111" s="21"/>
      <c r="D111" s="21"/>
      <c r="E111" s="21"/>
      <c r="F111" s="21"/>
      <c r="G111" s="21"/>
    </row>
    <row r="112" spans="1:7" ht="16.5" x14ac:dyDescent="0.3">
      <c r="A112" s="98"/>
      <c r="B112" s="30"/>
      <c r="C112" s="21"/>
      <c r="D112" s="21"/>
      <c r="E112" s="22"/>
      <c r="F112" s="21"/>
      <c r="G112" s="21"/>
    </row>
    <row r="113" spans="1:7" ht="16.5" x14ac:dyDescent="0.3">
      <c r="A113" s="98"/>
      <c r="B113" s="30"/>
      <c r="C113" s="21"/>
      <c r="D113" s="21"/>
      <c r="E113" s="21"/>
      <c r="F113" s="21"/>
      <c r="G113" s="21"/>
    </row>
    <row r="114" spans="1:7" ht="16.5" x14ac:dyDescent="0.3">
      <c r="A114" s="101"/>
      <c r="B114" s="101"/>
      <c r="C114" s="20"/>
      <c r="D114" s="20"/>
      <c r="E114" s="20"/>
      <c r="F114" s="19"/>
      <c r="G114" s="20"/>
    </row>
    <row r="115" spans="1:7" ht="16.5" x14ac:dyDescent="0.3">
      <c r="A115" s="36"/>
      <c r="B115" s="30"/>
      <c r="C115" s="22"/>
      <c r="D115" s="22"/>
      <c r="E115" s="22"/>
      <c r="F115" s="21"/>
      <c r="G115" s="22"/>
    </row>
    <row r="116" spans="1:7" ht="16.5" x14ac:dyDescent="0.3">
      <c r="A116" s="36"/>
      <c r="B116" s="30"/>
      <c r="C116" s="21"/>
      <c r="D116" s="21"/>
      <c r="E116" s="21"/>
      <c r="F116" s="21"/>
      <c r="G116" s="21"/>
    </row>
    <row r="117" spans="1:7" ht="16.5" x14ac:dyDescent="0.3">
      <c r="A117" s="36"/>
      <c r="B117" s="30"/>
      <c r="C117" s="21"/>
      <c r="D117" s="21"/>
      <c r="E117" s="21"/>
      <c r="F117" s="21"/>
      <c r="G117" s="21"/>
    </row>
    <row r="118" spans="1:7" ht="16.5" x14ac:dyDescent="0.3">
      <c r="A118" s="102"/>
      <c r="B118" s="102"/>
      <c r="C118" s="23"/>
      <c r="D118" s="23"/>
      <c r="E118" s="23"/>
      <c r="F118" s="19"/>
      <c r="G118" s="23"/>
    </row>
    <row r="119" spans="1:7" ht="16.5" x14ac:dyDescent="0.3">
      <c r="A119" s="40"/>
      <c r="B119" s="40"/>
      <c r="C119" s="23"/>
      <c r="D119" s="23"/>
      <c r="E119" s="23"/>
      <c r="F119" s="19"/>
      <c r="G119" s="20"/>
    </row>
    <row r="120" spans="1:7" ht="16.5" x14ac:dyDescent="0.3">
      <c r="A120" s="103"/>
      <c r="B120" s="40"/>
      <c r="C120" s="20"/>
      <c r="D120" s="20"/>
      <c r="E120" s="29"/>
      <c r="F120" s="19"/>
      <c r="G120" s="20"/>
    </row>
    <row r="121" spans="1:7" ht="16.5" x14ac:dyDescent="0.3">
      <c r="A121" s="103"/>
      <c r="B121" s="40"/>
      <c r="C121" s="23"/>
      <c r="D121" s="20"/>
      <c r="E121" s="18"/>
      <c r="F121" s="21"/>
      <c r="G121" s="23"/>
    </row>
    <row r="122" spans="1:7" ht="16.5" x14ac:dyDescent="0.3">
      <c r="A122" s="103"/>
      <c r="B122" s="40"/>
      <c r="C122" s="20"/>
      <c r="D122" s="20"/>
      <c r="E122" s="18"/>
      <c r="F122" s="21"/>
      <c r="G122" s="20"/>
    </row>
    <row r="123" spans="1:7" ht="16.5" x14ac:dyDescent="0.3">
      <c r="A123" s="103"/>
      <c r="B123" s="40"/>
      <c r="C123" s="23"/>
      <c r="D123" s="23"/>
      <c r="E123" s="41"/>
      <c r="F123" s="21"/>
      <c r="G123" s="23"/>
    </row>
    <row r="124" spans="1:7" ht="16.5" x14ac:dyDescent="0.3">
      <c r="A124" s="103"/>
      <c r="B124" s="40"/>
      <c r="C124" s="23"/>
      <c r="D124" s="23"/>
      <c r="E124" s="20"/>
      <c r="F124" s="21"/>
      <c r="G124" s="20"/>
    </row>
    <row r="125" spans="1:7" ht="16.5" x14ac:dyDescent="0.3">
      <c r="A125" s="103"/>
      <c r="B125" s="40"/>
      <c r="C125" s="23"/>
      <c r="D125" s="23"/>
      <c r="E125" s="23"/>
      <c r="F125" s="21"/>
      <c r="G125" s="23"/>
    </row>
    <row r="126" spans="1:7" ht="16.5" x14ac:dyDescent="0.3">
      <c r="A126" s="103"/>
      <c r="B126" s="40"/>
      <c r="C126" s="20"/>
      <c r="D126" s="20"/>
      <c r="E126" s="34"/>
      <c r="F126" s="24"/>
      <c r="G126" s="22"/>
    </row>
    <row r="127" spans="1:7" ht="16.5" x14ac:dyDescent="0.3">
      <c r="A127" s="34"/>
      <c r="B127" s="34"/>
      <c r="C127" s="34"/>
      <c r="D127" s="34"/>
      <c r="E127" s="34"/>
      <c r="F127" s="6"/>
      <c r="G127" s="6"/>
    </row>
    <row r="128" spans="1:7" ht="16.5" x14ac:dyDescent="0.3">
      <c r="A128" s="34"/>
      <c r="B128" s="34"/>
      <c r="C128" s="34"/>
      <c r="D128" s="34"/>
      <c r="E128" s="34"/>
      <c r="F128" s="6"/>
      <c r="G128" s="6"/>
    </row>
    <row r="129" spans="1:5" x14ac:dyDescent="0.25">
      <c r="A129" s="42"/>
      <c r="B129" s="42"/>
      <c r="C129" s="42"/>
      <c r="D129" s="42"/>
      <c r="E129" s="42"/>
    </row>
    <row r="130" spans="1:5" x14ac:dyDescent="0.25">
      <c r="A130" s="42"/>
      <c r="B130" s="42"/>
      <c r="C130" s="42"/>
      <c r="D130" s="42"/>
      <c r="E130" s="42"/>
    </row>
    <row r="131" spans="1:5" x14ac:dyDescent="0.25">
      <c r="A131" s="42"/>
      <c r="B131" s="42"/>
      <c r="C131" s="42"/>
      <c r="D131" s="42"/>
      <c r="E131" s="42"/>
    </row>
    <row r="132" spans="1:5" x14ac:dyDescent="0.25">
      <c r="A132" s="42"/>
      <c r="B132" s="42"/>
      <c r="C132" s="42"/>
      <c r="D132" s="42"/>
      <c r="E132" s="42"/>
    </row>
    <row r="133" spans="1:5" x14ac:dyDescent="0.25">
      <c r="A133" s="42"/>
      <c r="B133" s="42"/>
      <c r="C133" s="42"/>
      <c r="D133" s="42"/>
      <c r="E133" s="42"/>
    </row>
    <row r="134" spans="1:5" x14ac:dyDescent="0.25">
      <c r="A134" s="42"/>
      <c r="B134" s="42"/>
      <c r="C134" s="42"/>
      <c r="D134" s="42"/>
      <c r="E134" s="42"/>
    </row>
    <row r="135" spans="1:5" x14ac:dyDescent="0.25">
      <c r="A135" s="42"/>
      <c r="B135" s="42"/>
      <c r="C135" s="42"/>
      <c r="D135" s="42"/>
      <c r="E135" s="42"/>
    </row>
    <row r="136" spans="1:5" x14ac:dyDescent="0.25">
      <c r="A136" s="42"/>
      <c r="B136" s="42"/>
      <c r="C136" s="42"/>
      <c r="D136" s="42"/>
      <c r="E136" s="42"/>
    </row>
    <row r="137" spans="1:5" x14ac:dyDescent="0.25">
      <c r="A137" s="42"/>
      <c r="B137" s="42"/>
      <c r="C137" s="42"/>
      <c r="D137" s="42"/>
      <c r="E137" s="42"/>
    </row>
    <row r="138" spans="1:5" x14ac:dyDescent="0.25">
      <c r="A138" s="42"/>
      <c r="B138" s="42"/>
      <c r="C138" s="42"/>
      <c r="D138" s="42"/>
      <c r="E138" s="42"/>
    </row>
    <row r="139" spans="1:5" x14ac:dyDescent="0.25">
      <c r="A139" s="42"/>
      <c r="B139" s="42"/>
      <c r="C139" s="42"/>
      <c r="D139" s="42"/>
      <c r="E139" s="42"/>
    </row>
    <row r="140" spans="1:5" x14ac:dyDescent="0.25">
      <c r="A140" s="42"/>
      <c r="B140" s="42"/>
      <c r="C140" s="42"/>
      <c r="D140" s="42"/>
      <c r="E140" s="42"/>
    </row>
    <row r="141" spans="1:5" x14ac:dyDescent="0.25">
      <c r="A141" s="42"/>
      <c r="B141" s="42"/>
      <c r="C141" s="42"/>
      <c r="D141" s="42"/>
      <c r="E141" s="42"/>
    </row>
    <row r="142" spans="1:5" x14ac:dyDescent="0.25">
      <c r="A142" s="42"/>
      <c r="B142" s="42"/>
      <c r="C142" s="42"/>
      <c r="D142" s="42"/>
      <c r="E142" s="42"/>
    </row>
    <row r="143" spans="1:5" ht="16.5" x14ac:dyDescent="0.3">
      <c r="A143" s="42"/>
      <c r="B143" s="12"/>
      <c r="C143" s="34"/>
      <c r="D143" s="42"/>
      <c r="E143" s="42"/>
    </row>
    <row r="144" spans="1:5" x14ac:dyDescent="0.25">
      <c r="A144" s="42"/>
      <c r="B144" s="42"/>
      <c r="C144" s="42"/>
      <c r="D144" s="42"/>
      <c r="E144" s="42"/>
    </row>
    <row r="145" spans="1:5" ht="16.5" x14ac:dyDescent="0.3">
      <c r="A145" s="34"/>
      <c r="B145" s="26"/>
      <c r="C145" s="34"/>
      <c r="D145" s="34"/>
      <c r="E145" s="42"/>
    </row>
    <row r="146" spans="1:5" ht="16.5" x14ac:dyDescent="0.25">
      <c r="A146" s="104"/>
      <c r="B146" s="104"/>
      <c r="C146" s="29"/>
      <c r="D146" s="29"/>
      <c r="E146" s="43"/>
    </row>
    <row r="147" spans="1:5" ht="16.5" x14ac:dyDescent="0.3">
      <c r="A147" s="30"/>
      <c r="B147" s="30"/>
      <c r="C147" s="23"/>
      <c r="D147" s="20"/>
      <c r="E147" s="42"/>
    </row>
    <row r="148" spans="1:5" ht="16.5" x14ac:dyDescent="0.3">
      <c r="A148" s="98"/>
      <c r="B148" s="30"/>
      <c r="C148" s="22"/>
      <c r="D148" s="22"/>
      <c r="E148" s="42"/>
    </row>
    <row r="149" spans="1:5" ht="16.5" x14ac:dyDescent="0.3">
      <c r="A149" s="98"/>
      <c r="B149" s="30"/>
      <c r="C149" s="21"/>
      <c r="D149" s="21"/>
      <c r="E149" s="42"/>
    </row>
    <row r="150" spans="1:5" ht="16.5" x14ac:dyDescent="0.3">
      <c r="A150" s="105"/>
      <c r="B150" s="105"/>
      <c r="C150" s="20"/>
      <c r="D150" s="20"/>
      <c r="E150" s="42"/>
    </row>
    <row r="151" spans="1:5" ht="16.5" x14ac:dyDescent="0.3">
      <c r="A151" s="98"/>
      <c r="B151" s="44"/>
      <c r="C151" s="22"/>
      <c r="D151" s="22"/>
      <c r="E151" s="42"/>
    </row>
    <row r="152" spans="1:5" ht="16.5" x14ac:dyDescent="0.3">
      <c r="A152" s="98"/>
      <c r="B152" s="44"/>
      <c r="C152" s="22"/>
      <c r="D152" s="22"/>
      <c r="E152" s="42"/>
    </row>
    <row r="153" spans="1:5" ht="16.5" x14ac:dyDescent="0.3">
      <c r="A153" s="31"/>
      <c r="B153" s="31"/>
      <c r="C153" s="22"/>
      <c r="D153" s="22"/>
      <c r="E153" s="42"/>
    </row>
    <row r="154" spans="1:5" ht="16.5" x14ac:dyDescent="0.3">
      <c r="A154" s="98"/>
      <c r="B154" s="30"/>
      <c r="C154" s="22"/>
      <c r="D154" s="22"/>
      <c r="E154" s="42"/>
    </row>
    <row r="155" spans="1:5" ht="16.5" x14ac:dyDescent="0.3">
      <c r="A155" s="98"/>
      <c r="B155" s="30"/>
      <c r="C155" s="21"/>
      <c r="D155" s="22"/>
      <c r="E155" s="42"/>
    </row>
    <row r="156" spans="1:5" ht="16.5" x14ac:dyDescent="0.3">
      <c r="A156" s="100"/>
      <c r="B156" s="100"/>
      <c r="C156" s="20"/>
      <c r="D156" s="23"/>
      <c r="E156" s="42"/>
    </row>
    <row r="157" spans="1:5" ht="16.5" x14ac:dyDescent="0.3">
      <c r="A157" s="98"/>
      <c r="B157" s="30"/>
      <c r="C157" s="21"/>
      <c r="D157" s="21"/>
      <c r="E157" s="45"/>
    </row>
    <row r="158" spans="1:5" ht="16.5" x14ac:dyDescent="0.3">
      <c r="A158" s="98"/>
      <c r="B158" s="30"/>
      <c r="C158" s="21"/>
      <c r="D158" s="21"/>
      <c r="E158" s="45"/>
    </row>
    <row r="159" spans="1:5" ht="16.5" x14ac:dyDescent="0.3">
      <c r="A159" s="98"/>
      <c r="B159" s="30"/>
      <c r="C159" s="21"/>
      <c r="D159" s="21"/>
      <c r="E159" s="45"/>
    </row>
    <row r="160" spans="1:5" ht="16.5" x14ac:dyDescent="0.3">
      <c r="A160" s="98"/>
      <c r="B160" s="30"/>
      <c r="C160" s="21"/>
      <c r="D160" s="21"/>
      <c r="E160" s="45"/>
    </row>
    <row r="161" spans="1:5" ht="16.5" x14ac:dyDescent="0.3">
      <c r="A161" s="98"/>
      <c r="B161" s="30"/>
      <c r="C161" s="21"/>
      <c r="D161" s="21"/>
      <c r="E161" s="42"/>
    </row>
    <row r="162" spans="1:5" ht="16.5" x14ac:dyDescent="0.3">
      <c r="A162" s="101"/>
      <c r="B162" s="101"/>
      <c r="C162" s="23"/>
      <c r="D162" s="23"/>
      <c r="E162" s="42"/>
    </row>
    <row r="163" spans="1:5" ht="16.5" x14ac:dyDescent="0.3">
      <c r="A163" s="35"/>
      <c r="B163" s="30"/>
      <c r="C163" s="21"/>
      <c r="D163" s="21"/>
      <c r="E163" s="42"/>
    </row>
    <row r="164" spans="1:5" ht="16.5" x14ac:dyDescent="0.3">
      <c r="A164" s="35"/>
      <c r="B164" s="30"/>
      <c r="C164" s="21"/>
      <c r="D164" s="21"/>
      <c r="E164" s="42"/>
    </row>
    <row r="165" spans="1:5" ht="16.5" x14ac:dyDescent="0.3">
      <c r="A165" s="100"/>
      <c r="B165" s="100"/>
      <c r="C165" s="23"/>
      <c r="D165" s="23"/>
      <c r="E165" s="42"/>
    </row>
    <row r="166" spans="1:5" ht="16.5" x14ac:dyDescent="0.3">
      <c r="A166" s="98"/>
      <c r="B166" s="30"/>
      <c r="C166" s="21"/>
      <c r="D166" s="21"/>
      <c r="E166" s="42"/>
    </row>
    <row r="167" spans="1:5" ht="16.5" x14ac:dyDescent="0.3">
      <c r="A167" s="98"/>
      <c r="B167" s="36"/>
      <c r="C167" s="21"/>
      <c r="D167" s="21"/>
      <c r="E167" s="42"/>
    </row>
    <row r="168" spans="1:5" ht="16.5" x14ac:dyDescent="0.3">
      <c r="A168" s="36"/>
      <c r="B168" s="37"/>
      <c r="C168" s="21"/>
      <c r="D168" s="21"/>
      <c r="E168" s="42"/>
    </row>
    <row r="169" spans="1:5" ht="16.5" x14ac:dyDescent="0.3">
      <c r="A169" s="100"/>
      <c r="B169" s="100"/>
      <c r="C169" s="23"/>
      <c r="D169" s="23"/>
      <c r="E169" s="42"/>
    </row>
    <row r="170" spans="1:5" ht="16.5" x14ac:dyDescent="0.3">
      <c r="A170" s="98"/>
      <c r="B170" s="30"/>
      <c r="C170" s="21"/>
      <c r="D170" s="21"/>
      <c r="E170" s="42"/>
    </row>
    <row r="171" spans="1:5" ht="16.5" x14ac:dyDescent="0.3">
      <c r="A171" s="98"/>
      <c r="B171" s="30"/>
      <c r="C171" s="21"/>
      <c r="D171" s="21"/>
      <c r="E171" s="42"/>
    </row>
    <row r="172" spans="1:5" ht="16.5" x14ac:dyDescent="0.3">
      <c r="A172" s="100"/>
      <c r="B172" s="100"/>
      <c r="C172" s="23"/>
      <c r="D172" s="23"/>
      <c r="E172" s="42"/>
    </row>
    <row r="173" spans="1:5" ht="16.5" x14ac:dyDescent="0.3">
      <c r="A173" s="101"/>
      <c r="B173" s="30"/>
      <c r="C173" s="21"/>
      <c r="D173" s="21"/>
      <c r="E173" s="42"/>
    </row>
    <row r="174" spans="1:5" ht="16.5" x14ac:dyDescent="0.3">
      <c r="A174" s="101"/>
      <c r="B174" s="30"/>
      <c r="C174" s="21"/>
      <c r="D174" s="21"/>
      <c r="E174" s="42"/>
    </row>
    <row r="175" spans="1:5" ht="16.5" x14ac:dyDescent="0.3">
      <c r="A175" s="101"/>
      <c r="B175" s="30"/>
      <c r="C175" s="21"/>
      <c r="D175" s="21"/>
      <c r="E175" s="42"/>
    </row>
    <row r="176" spans="1:5" ht="16.5" x14ac:dyDescent="0.3">
      <c r="A176" s="101"/>
      <c r="B176" s="30"/>
      <c r="C176" s="21"/>
      <c r="D176" s="21"/>
      <c r="E176" s="42"/>
    </row>
    <row r="177" spans="1:5" ht="16.5" x14ac:dyDescent="0.3">
      <c r="A177" s="101"/>
      <c r="B177" s="46"/>
      <c r="C177" s="21"/>
      <c r="D177" s="21"/>
      <c r="E177" s="42"/>
    </row>
    <row r="178" spans="1:5" ht="16.5" x14ac:dyDescent="0.3">
      <c r="A178" s="101"/>
      <c r="B178" s="30"/>
      <c r="C178" s="21"/>
      <c r="D178" s="21"/>
      <c r="E178" s="42"/>
    </row>
    <row r="179" spans="1:5" ht="16.5" x14ac:dyDescent="0.3">
      <c r="A179" s="101"/>
      <c r="B179" s="30"/>
      <c r="C179" s="21"/>
      <c r="D179" s="21"/>
      <c r="E179" s="42"/>
    </row>
    <row r="180" spans="1:5" ht="16.5" x14ac:dyDescent="0.3">
      <c r="A180" s="101"/>
      <c r="B180" s="101"/>
      <c r="C180" s="23"/>
      <c r="D180" s="23"/>
      <c r="E180" s="42"/>
    </row>
    <row r="181" spans="1:5" ht="16.5" x14ac:dyDescent="0.3">
      <c r="A181" s="98"/>
      <c r="B181" s="30"/>
      <c r="C181" s="21"/>
      <c r="D181" s="21"/>
      <c r="E181" s="42"/>
    </row>
    <row r="182" spans="1:5" ht="16.5" x14ac:dyDescent="0.3">
      <c r="A182" s="98"/>
      <c r="B182" s="30"/>
      <c r="C182" s="21"/>
      <c r="D182" s="22"/>
      <c r="E182" s="42"/>
    </row>
    <row r="183" spans="1:5" ht="16.5" x14ac:dyDescent="0.3">
      <c r="A183" s="98"/>
      <c r="B183" s="30"/>
      <c r="C183" s="21"/>
      <c r="D183" s="22"/>
      <c r="E183" s="42"/>
    </row>
    <row r="184" spans="1:5" ht="16.5" x14ac:dyDescent="0.3">
      <c r="A184" s="98"/>
      <c r="B184" s="30"/>
      <c r="C184" s="21"/>
      <c r="D184" s="22"/>
      <c r="E184" s="42"/>
    </row>
    <row r="185" spans="1:5" ht="16.5" x14ac:dyDescent="0.3">
      <c r="A185" s="98"/>
      <c r="B185" s="30"/>
      <c r="C185" s="22"/>
      <c r="D185" s="22"/>
      <c r="E185" s="42"/>
    </row>
    <row r="186" spans="1:5" ht="16.5" x14ac:dyDescent="0.3">
      <c r="A186" s="101"/>
      <c r="B186" s="101"/>
      <c r="C186" s="23"/>
      <c r="D186" s="20"/>
      <c r="E186" s="42"/>
    </row>
    <row r="187" spans="1:5" ht="16.5" x14ac:dyDescent="0.3">
      <c r="A187" s="36"/>
      <c r="B187" s="30"/>
      <c r="C187" s="22"/>
      <c r="D187" s="22"/>
      <c r="E187" s="42"/>
    </row>
    <row r="188" spans="1:5" ht="16.5" x14ac:dyDescent="0.3">
      <c r="A188" s="36"/>
      <c r="B188" s="30"/>
      <c r="C188" s="22"/>
      <c r="D188" s="22"/>
      <c r="E188" s="42"/>
    </row>
    <row r="189" spans="1:5" ht="16.5" x14ac:dyDescent="0.3">
      <c r="A189" s="36"/>
      <c r="B189" s="30"/>
      <c r="C189" s="21"/>
      <c r="D189" s="22"/>
      <c r="E189" s="42"/>
    </row>
    <row r="190" spans="1:5" ht="16.5" x14ac:dyDescent="0.3">
      <c r="A190" s="40"/>
      <c r="B190" s="40"/>
      <c r="C190" s="23"/>
      <c r="D190" s="23"/>
      <c r="E190" s="42"/>
    </row>
    <row r="191" spans="1:5" ht="16.5" x14ac:dyDescent="0.3">
      <c r="A191" s="40"/>
      <c r="B191" s="40"/>
      <c r="C191" s="23"/>
      <c r="D191" s="23"/>
      <c r="E191" s="42"/>
    </row>
    <row r="192" spans="1:5" ht="16.5" x14ac:dyDescent="0.3">
      <c r="A192" s="103"/>
      <c r="B192" s="47"/>
      <c r="C192" s="23"/>
      <c r="D192" s="23"/>
      <c r="E192" s="45"/>
    </row>
    <row r="193" spans="1:5" ht="16.5" x14ac:dyDescent="0.3">
      <c r="A193" s="103"/>
      <c r="B193" s="47"/>
      <c r="C193" s="21"/>
      <c r="D193" s="23"/>
      <c r="E193" s="42"/>
    </row>
    <row r="194" spans="1:5" ht="16.5" x14ac:dyDescent="0.3">
      <c r="A194" s="103"/>
      <c r="B194" s="47"/>
      <c r="C194" s="22"/>
      <c r="D194" s="22"/>
      <c r="E194" s="42"/>
    </row>
    <row r="195" spans="1:5" ht="16.5" x14ac:dyDescent="0.3">
      <c r="A195" s="103"/>
      <c r="B195" s="47"/>
      <c r="C195" s="22"/>
      <c r="D195" s="22"/>
      <c r="E195" s="42"/>
    </row>
    <row r="196" spans="1:5" ht="16.5" x14ac:dyDescent="0.3">
      <c r="A196" s="103"/>
      <c r="B196" s="47"/>
      <c r="C196" s="22"/>
      <c r="D196" s="22"/>
      <c r="E196" s="42"/>
    </row>
    <row r="197" spans="1:5" ht="16.5" x14ac:dyDescent="0.3">
      <c r="A197" s="103"/>
      <c r="B197" s="47"/>
      <c r="C197" s="21"/>
      <c r="D197" s="22"/>
      <c r="E197" s="42"/>
    </row>
    <row r="198" spans="1:5" ht="16.5" x14ac:dyDescent="0.3">
      <c r="A198" s="103"/>
      <c r="B198" s="47"/>
      <c r="C198" s="22"/>
      <c r="D198" s="22"/>
      <c r="E198" s="42"/>
    </row>
    <row r="199" spans="1:5" ht="16.5" x14ac:dyDescent="0.3">
      <c r="A199" s="103"/>
      <c r="B199" s="47"/>
      <c r="C199" s="22"/>
      <c r="D199" s="22"/>
      <c r="E199" s="42"/>
    </row>
  </sheetData>
  <mergeCells count="54">
    <mergeCell ref="A186:B186"/>
    <mergeCell ref="A192:A199"/>
    <mergeCell ref="A170:A171"/>
    <mergeCell ref="A172:B172"/>
    <mergeCell ref="A173:A179"/>
    <mergeCell ref="A180:B180"/>
    <mergeCell ref="A181:A185"/>
    <mergeCell ref="A157:A161"/>
    <mergeCell ref="A162:B162"/>
    <mergeCell ref="A165:B165"/>
    <mergeCell ref="A166:A167"/>
    <mergeCell ref="A169:B169"/>
    <mergeCell ref="A148:A149"/>
    <mergeCell ref="A150:B150"/>
    <mergeCell ref="A151:A152"/>
    <mergeCell ref="A154:A155"/>
    <mergeCell ref="A156:B156"/>
    <mergeCell ref="A109:A113"/>
    <mergeCell ref="A114:B114"/>
    <mergeCell ref="A118:B118"/>
    <mergeCell ref="A120:A126"/>
    <mergeCell ref="A146:B146"/>
    <mergeCell ref="A96:B96"/>
    <mergeCell ref="A97:A98"/>
    <mergeCell ref="A99:B99"/>
    <mergeCell ref="A100:A107"/>
    <mergeCell ref="A108:B108"/>
    <mergeCell ref="A84:B84"/>
    <mergeCell ref="A85:A88"/>
    <mergeCell ref="A89:B89"/>
    <mergeCell ref="A92:B92"/>
    <mergeCell ref="A93:A95"/>
    <mergeCell ref="A74:B74"/>
    <mergeCell ref="A76:A77"/>
    <mergeCell ref="A78:B78"/>
    <mergeCell ref="A79:A80"/>
    <mergeCell ref="A82:A83"/>
    <mergeCell ref="A45:A46"/>
    <mergeCell ref="A28:A29"/>
    <mergeCell ref="A30:B30"/>
    <mergeCell ref="A32:B32"/>
    <mergeCell ref="A33:A38"/>
    <mergeCell ref="A39:B39"/>
    <mergeCell ref="A41:B41"/>
    <mergeCell ref="A43:B43"/>
    <mergeCell ref="A16:B16"/>
    <mergeCell ref="A17:A22"/>
    <mergeCell ref="A23:B23"/>
    <mergeCell ref="A27:B27"/>
    <mergeCell ref="A5:B5"/>
    <mergeCell ref="A7:A8"/>
    <mergeCell ref="A9:B9"/>
    <mergeCell ref="A10:A11"/>
    <mergeCell ref="A13:A15"/>
  </mergeCells>
  <pageMargins left="0.95" right="0" top="0.75" bottom="0.75" header="0.3" footer="0.3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Normal="100" workbookViewId="0">
      <selection activeCell="I53" sqref="I53"/>
    </sheetView>
  </sheetViews>
  <sheetFormatPr defaultRowHeight="15" x14ac:dyDescent="0.25"/>
  <cols>
    <col min="1" max="1" width="58.7109375" customWidth="1"/>
    <col min="2" max="2" width="14.7109375" customWidth="1"/>
    <col min="3" max="3" width="16" customWidth="1"/>
  </cols>
  <sheetData>
    <row r="1" spans="1:7" x14ac:dyDescent="0.25">
      <c r="A1" s="106" t="s">
        <v>140</v>
      </c>
      <c r="B1" s="106"/>
      <c r="C1" s="106"/>
      <c r="D1" s="71"/>
      <c r="E1" s="71"/>
      <c r="F1" s="71"/>
      <c r="G1" s="71"/>
    </row>
    <row r="2" spans="1:7" x14ac:dyDescent="0.25">
      <c r="A2" s="106" t="s">
        <v>79</v>
      </c>
      <c r="B2" s="106"/>
      <c r="C2" s="106"/>
      <c r="D2" s="71"/>
      <c r="E2" s="71"/>
      <c r="F2" s="71"/>
      <c r="G2" s="71"/>
    </row>
    <row r="3" spans="1:7" x14ac:dyDescent="0.25">
      <c r="A3" s="1"/>
      <c r="B3" s="1"/>
      <c r="C3" s="1"/>
      <c r="D3" s="1"/>
      <c r="E3" s="1"/>
      <c r="F3" s="1"/>
      <c r="G3" s="1"/>
    </row>
    <row r="4" spans="1:7" ht="15.75" x14ac:dyDescent="0.25">
      <c r="A4" s="107" t="s">
        <v>141</v>
      </c>
      <c r="B4" s="107"/>
      <c r="C4" s="107"/>
      <c r="D4" s="107"/>
      <c r="E4" s="107"/>
      <c r="F4" s="107"/>
      <c r="G4" s="107"/>
    </row>
    <row r="5" spans="1:7" ht="15.75" x14ac:dyDescent="0.25">
      <c r="A5" s="108"/>
      <c r="B5" s="108"/>
      <c r="C5" s="108"/>
      <c r="D5" s="72"/>
      <c r="E5" s="72"/>
      <c r="F5" s="72"/>
      <c r="G5" s="72"/>
    </row>
    <row r="6" spans="1:7" ht="28.5" x14ac:dyDescent="0.25">
      <c r="A6" s="65" t="s">
        <v>81</v>
      </c>
      <c r="B6" s="66" t="s">
        <v>82</v>
      </c>
      <c r="C6" s="66" t="s">
        <v>142</v>
      </c>
      <c r="D6" s="71"/>
      <c r="E6" s="71"/>
      <c r="F6" s="71"/>
      <c r="G6" s="71"/>
    </row>
    <row r="7" spans="1:7" x14ac:dyDescent="0.25">
      <c r="A7" s="67" t="s">
        <v>143</v>
      </c>
      <c r="B7" s="68">
        <f t="shared" ref="B7:C8" si="0">+B8</f>
        <v>68604.100000000006</v>
      </c>
      <c r="C7" s="68">
        <f t="shared" si="0"/>
        <v>69104.100000000006</v>
      </c>
      <c r="D7" s="71"/>
      <c r="E7" s="73"/>
      <c r="F7" s="71"/>
      <c r="G7" s="71"/>
    </row>
    <row r="8" spans="1:7" x14ac:dyDescent="0.25">
      <c r="A8" s="67" t="s">
        <v>85</v>
      </c>
      <c r="B8" s="68">
        <f t="shared" si="0"/>
        <v>68604.100000000006</v>
      </c>
      <c r="C8" s="68">
        <f t="shared" si="0"/>
        <v>69104.100000000006</v>
      </c>
      <c r="D8" s="71"/>
      <c r="E8" s="71"/>
      <c r="F8" s="71"/>
      <c r="G8" s="71"/>
    </row>
    <row r="9" spans="1:7" x14ac:dyDescent="0.25">
      <c r="A9" s="67" t="s">
        <v>86</v>
      </c>
      <c r="B9" s="68">
        <f>+B10+B42</f>
        <v>68604.100000000006</v>
      </c>
      <c r="C9" s="68">
        <f>+C10+C42</f>
        <v>69104.100000000006</v>
      </c>
      <c r="D9" s="71"/>
      <c r="E9" s="71"/>
      <c r="F9" s="1"/>
      <c r="G9" s="1"/>
    </row>
    <row r="10" spans="1:7" x14ac:dyDescent="0.25">
      <c r="A10" s="67" t="s">
        <v>87</v>
      </c>
      <c r="B10" s="68">
        <f>+B11+B14+B20+B24+B30+B32+B35+B37+B40</f>
        <v>66204.100000000006</v>
      </c>
      <c r="C10" s="68">
        <f>+C11+C14+C20+C24+C30+C32+C35+C37+C40</f>
        <v>66704.100000000006</v>
      </c>
      <c r="D10" s="71"/>
      <c r="E10" s="71"/>
      <c r="F10" s="1"/>
      <c r="G10" s="1"/>
    </row>
    <row r="11" spans="1:7" x14ac:dyDescent="0.25">
      <c r="A11" s="67" t="s">
        <v>88</v>
      </c>
      <c r="B11" s="68">
        <f>+B12+B13</f>
        <v>48832.5</v>
      </c>
      <c r="C11" s="68">
        <f>+C12+C13</f>
        <v>48832.5</v>
      </c>
      <c r="D11" s="71"/>
      <c r="E11" s="71"/>
      <c r="F11" s="1"/>
      <c r="G11" s="1"/>
    </row>
    <row r="12" spans="1:7" x14ac:dyDescent="0.25">
      <c r="A12" s="67" t="s">
        <v>89</v>
      </c>
      <c r="B12" s="68">
        <v>37200</v>
      </c>
      <c r="C12" s="68">
        <v>37200</v>
      </c>
      <c r="D12" s="74"/>
      <c r="E12" s="71"/>
      <c r="F12" s="1"/>
      <c r="G12" s="1"/>
    </row>
    <row r="13" spans="1:7" x14ac:dyDescent="0.25">
      <c r="A13" s="67" t="s">
        <v>92</v>
      </c>
      <c r="B13" s="68">
        <v>11632.5</v>
      </c>
      <c r="C13" s="68">
        <v>11632.5</v>
      </c>
      <c r="D13" s="71"/>
      <c r="E13" s="71"/>
      <c r="F13" s="1"/>
      <c r="G13" s="1"/>
    </row>
    <row r="14" spans="1:7" x14ac:dyDescent="0.25">
      <c r="A14" s="67" t="s">
        <v>93</v>
      </c>
      <c r="B14" s="68">
        <f>+B15+B16+B17+B18+B19</f>
        <v>5371.6</v>
      </c>
      <c r="C14" s="68">
        <f>+C15+C16+C17+C18+C19</f>
        <v>5859.9000000000005</v>
      </c>
      <c r="D14" s="71"/>
      <c r="E14" s="74"/>
      <c r="F14" s="1"/>
      <c r="G14" s="1"/>
    </row>
    <row r="15" spans="1:7" x14ac:dyDescent="0.25">
      <c r="A15" s="67" t="s">
        <v>94</v>
      </c>
      <c r="B15" s="68">
        <v>3418.3</v>
      </c>
      <c r="C15" s="68">
        <v>3906.6</v>
      </c>
      <c r="D15" s="71"/>
      <c r="E15" s="74"/>
      <c r="F15" s="1"/>
      <c r="G15" s="1"/>
    </row>
    <row r="16" spans="1:7" x14ac:dyDescent="0.25">
      <c r="A16" s="67" t="s">
        <v>95</v>
      </c>
      <c r="B16" s="68">
        <v>390.7</v>
      </c>
      <c r="C16" s="68">
        <v>390.7</v>
      </c>
      <c r="D16" s="71"/>
      <c r="E16" s="74"/>
      <c r="F16" s="1"/>
      <c r="G16" s="1"/>
    </row>
    <row r="17" spans="1:7" x14ac:dyDescent="0.25">
      <c r="A17" s="67" t="s">
        <v>96</v>
      </c>
      <c r="B17" s="68">
        <v>488.3</v>
      </c>
      <c r="C17" s="68">
        <v>488.3</v>
      </c>
      <c r="D17" s="71"/>
      <c r="E17" s="74"/>
      <c r="F17" s="1"/>
      <c r="G17" s="1"/>
    </row>
    <row r="18" spans="1:7" x14ac:dyDescent="0.25">
      <c r="A18" s="67" t="s">
        <v>97</v>
      </c>
      <c r="B18" s="68">
        <v>97.7</v>
      </c>
      <c r="C18" s="68">
        <v>97.7</v>
      </c>
      <c r="D18" s="71"/>
      <c r="E18" s="74"/>
      <c r="F18" s="1"/>
      <c r="G18" s="1"/>
    </row>
    <row r="19" spans="1:7" x14ac:dyDescent="0.25">
      <c r="A19" s="67" t="s">
        <v>98</v>
      </c>
      <c r="B19" s="68">
        <v>976.6</v>
      </c>
      <c r="C19" s="68">
        <v>976.6</v>
      </c>
      <c r="D19" s="71"/>
      <c r="E19" s="74"/>
      <c r="F19" s="1"/>
      <c r="G19" s="1"/>
    </row>
    <row r="20" spans="1:7" x14ac:dyDescent="0.25">
      <c r="A20" s="67" t="s">
        <v>99</v>
      </c>
      <c r="B20" s="68">
        <f>+B21+B22+B23</f>
        <v>7550</v>
      </c>
      <c r="C20" s="68">
        <f>+C21+C22+C23</f>
        <v>7550</v>
      </c>
      <c r="D20" s="71"/>
      <c r="E20" s="71"/>
      <c r="F20" s="1"/>
      <c r="G20" s="1"/>
    </row>
    <row r="21" spans="1:7" x14ac:dyDescent="0.25">
      <c r="A21" s="67" t="s">
        <v>100</v>
      </c>
      <c r="B21" s="68">
        <v>1000</v>
      </c>
      <c r="C21" s="68">
        <v>1000</v>
      </c>
      <c r="D21" s="71"/>
      <c r="E21" s="71"/>
      <c r="F21" s="1"/>
      <c r="G21" s="1"/>
    </row>
    <row r="22" spans="1:7" x14ac:dyDescent="0.25">
      <c r="A22" s="67" t="s">
        <v>101</v>
      </c>
      <c r="B22" s="68">
        <v>6500</v>
      </c>
      <c r="C22" s="68">
        <v>6500</v>
      </c>
      <c r="D22" s="71"/>
      <c r="E22" s="71"/>
      <c r="F22" s="1"/>
      <c r="G22" s="1"/>
    </row>
    <row r="23" spans="1:7" x14ac:dyDescent="0.25">
      <c r="A23" s="67" t="s">
        <v>102</v>
      </c>
      <c r="B23" s="68">
        <v>50</v>
      </c>
      <c r="C23" s="68">
        <v>50</v>
      </c>
      <c r="D23" s="71"/>
      <c r="E23" s="71"/>
      <c r="F23" s="1"/>
      <c r="G23" s="1"/>
    </row>
    <row r="24" spans="1:7" x14ac:dyDescent="0.25">
      <c r="A24" s="67" t="s">
        <v>103</v>
      </c>
      <c r="B24" s="68">
        <f>+B25+B26+B27+B28+B29</f>
        <v>1250</v>
      </c>
      <c r="C24" s="68">
        <f>+C25+C26+C27+C28+C29</f>
        <v>1261.7</v>
      </c>
      <c r="D24" s="71"/>
      <c r="E24" s="71"/>
      <c r="F24" s="1"/>
      <c r="G24" s="1"/>
    </row>
    <row r="25" spans="1:7" x14ac:dyDescent="0.25">
      <c r="A25" s="67" t="s">
        <v>104</v>
      </c>
      <c r="B25" s="68">
        <v>100</v>
      </c>
      <c r="C25" s="68">
        <v>100</v>
      </c>
      <c r="D25" s="1"/>
      <c r="E25" s="1"/>
      <c r="F25" s="1"/>
      <c r="G25" s="1"/>
    </row>
    <row r="26" spans="1:7" x14ac:dyDescent="0.25">
      <c r="A26" s="67" t="s">
        <v>105</v>
      </c>
      <c r="B26" s="68">
        <v>500</v>
      </c>
      <c r="C26" s="68">
        <v>511.7</v>
      </c>
      <c r="D26" s="1"/>
      <c r="E26" s="1"/>
      <c r="F26" s="1"/>
      <c r="G26" s="1"/>
    </row>
    <row r="27" spans="1:7" x14ac:dyDescent="0.25">
      <c r="A27" s="67" t="s">
        <v>106</v>
      </c>
      <c r="B27" s="68">
        <v>150</v>
      </c>
      <c r="C27" s="68">
        <v>150</v>
      </c>
      <c r="D27" s="1"/>
      <c r="E27" s="1"/>
      <c r="F27" s="1"/>
      <c r="G27" s="1"/>
    </row>
    <row r="28" spans="1:7" x14ac:dyDescent="0.25">
      <c r="A28" s="67" t="s">
        <v>107</v>
      </c>
      <c r="B28" s="68">
        <v>150</v>
      </c>
      <c r="C28" s="68">
        <v>150</v>
      </c>
      <c r="D28" s="1"/>
      <c r="E28" s="1"/>
      <c r="F28" s="1"/>
      <c r="G28" s="1"/>
    </row>
    <row r="29" spans="1:7" x14ac:dyDescent="0.25">
      <c r="A29" s="67" t="s">
        <v>109</v>
      </c>
      <c r="B29" s="68">
        <v>350</v>
      </c>
      <c r="C29" s="68">
        <v>350</v>
      </c>
      <c r="D29" s="1"/>
      <c r="E29" s="1"/>
      <c r="F29" s="1"/>
      <c r="G29" s="1"/>
    </row>
    <row r="30" spans="1:7" x14ac:dyDescent="0.25">
      <c r="A30" s="67" t="s">
        <v>110</v>
      </c>
      <c r="B30" s="68">
        <f>+B31</f>
        <v>100</v>
      </c>
      <c r="C30" s="68">
        <f>+C31</f>
        <v>100</v>
      </c>
      <c r="D30" s="1"/>
      <c r="E30" s="1"/>
      <c r="F30" s="1"/>
      <c r="G30" s="1"/>
    </row>
    <row r="31" spans="1:7" x14ac:dyDescent="0.25">
      <c r="A31" s="67" t="s">
        <v>113</v>
      </c>
      <c r="B31" s="68">
        <v>100</v>
      </c>
      <c r="C31" s="68">
        <v>100</v>
      </c>
      <c r="D31" s="1"/>
      <c r="E31" s="1"/>
      <c r="F31" s="1"/>
      <c r="G31" s="1"/>
    </row>
    <row r="32" spans="1:7" x14ac:dyDescent="0.25">
      <c r="A32" s="67" t="s">
        <v>114</v>
      </c>
      <c r="B32" s="68">
        <f>+B33+B34</f>
        <v>500</v>
      </c>
      <c r="C32" s="68">
        <f>+C33+C34</f>
        <v>500</v>
      </c>
      <c r="D32" s="1"/>
      <c r="E32" s="1"/>
      <c r="F32" s="1"/>
      <c r="G32" s="1"/>
    </row>
    <row r="33" spans="1:7" x14ac:dyDescent="0.25">
      <c r="A33" s="67" t="s">
        <v>144</v>
      </c>
      <c r="B33" s="68"/>
      <c r="C33" s="68"/>
      <c r="D33" s="1"/>
      <c r="E33" s="1"/>
      <c r="F33" s="1"/>
      <c r="G33" s="1"/>
    </row>
    <row r="34" spans="1:7" x14ac:dyDescent="0.25">
      <c r="A34" s="67" t="s">
        <v>115</v>
      </c>
      <c r="B34" s="68">
        <v>500</v>
      </c>
      <c r="C34" s="68">
        <v>500</v>
      </c>
      <c r="D34" s="1"/>
      <c r="E34" s="1"/>
      <c r="F34" s="1"/>
      <c r="G34" s="1"/>
    </row>
    <row r="35" spans="1:7" x14ac:dyDescent="0.25">
      <c r="A35" s="67" t="s">
        <v>116</v>
      </c>
      <c r="B35" s="68">
        <f>+B36</f>
        <v>150</v>
      </c>
      <c r="C35" s="68">
        <f>+C36</f>
        <v>150</v>
      </c>
      <c r="D35" s="1"/>
      <c r="E35" s="1"/>
      <c r="F35" s="1"/>
      <c r="G35" s="1"/>
    </row>
    <row r="36" spans="1:7" x14ac:dyDescent="0.25">
      <c r="A36" s="67" t="s">
        <v>117</v>
      </c>
      <c r="B36" s="68">
        <v>150</v>
      </c>
      <c r="C36" s="68">
        <v>150</v>
      </c>
      <c r="D36" s="1"/>
      <c r="E36" s="1"/>
      <c r="F36" s="1"/>
      <c r="G36" s="1"/>
    </row>
    <row r="37" spans="1:7" x14ac:dyDescent="0.25">
      <c r="A37" s="67" t="s">
        <v>136</v>
      </c>
      <c r="B37" s="68">
        <f>+B38+B39</f>
        <v>2150</v>
      </c>
      <c r="C37" s="68">
        <f>+C38+C39</f>
        <v>2150</v>
      </c>
      <c r="D37" s="1"/>
      <c r="E37" s="1"/>
      <c r="F37" s="1"/>
      <c r="G37" s="1"/>
    </row>
    <row r="38" spans="1:7" x14ac:dyDescent="0.25">
      <c r="A38" s="67" t="s">
        <v>120</v>
      </c>
      <c r="B38" s="68">
        <v>2000</v>
      </c>
      <c r="C38" s="68">
        <v>2000</v>
      </c>
      <c r="D38" s="1"/>
      <c r="E38" s="1"/>
      <c r="F38" s="1"/>
      <c r="G38" s="1"/>
    </row>
    <row r="39" spans="1:7" x14ac:dyDescent="0.25">
      <c r="A39" s="67" t="s">
        <v>145</v>
      </c>
      <c r="B39" s="68">
        <v>150</v>
      </c>
      <c r="C39" s="68">
        <v>150</v>
      </c>
      <c r="D39" s="1"/>
      <c r="E39" s="1"/>
      <c r="F39" s="1"/>
      <c r="G39" s="1"/>
    </row>
    <row r="40" spans="1:7" x14ac:dyDescent="0.25">
      <c r="A40" s="67" t="s">
        <v>121</v>
      </c>
      <c r="B40" s="68">
        <f>+B41</f>
        <v>300</v>
      </c>
      <c r="C40" s="68">
        <f>+C41</f>
        <v>300</v>
      </c>
      <c r="D40" s="1"/>
      <c r="E40" s="1"/>
      <c r="F40" s="1"/>
      <c r="G40" s="1"/>
    </row>
    <row r="41" spans="1:7" x14ac:dyDescent="0.25">
      <c r="A41" s="67" t="s">
        <v>146</v>
      </c>
      <c r="B41" s="68">
        <v>300</v>
      </c>
      <c r="C41" s="68">
        <v>300</v>
      </c>
      <c r="D41" s="71"/>
      <c r="E41" s="71"/>
      <c r="F41" s="71"/>
      <c r="G41" s="1"/>
    </row>
    <row r="42" spans="1:7" x14ac:dyDescent="0.25">
      <c r="A42" s="67" t="s">
        <v>124</v>
      </c>
      <c r="B42" s="68">
        <f>+B43</f>
        <v>2400</v>
      </c>
      <c r="C42" s="68">
        <f>+C43</f>
        <v>2400</v>
      </c>
      <c r="D42" s="71"/>
      <c r="E42" s="71"/>
      <c r="F42" s="71"/>
      <c r="G42" s="1"/>
    </row>
    <row r="43" spans="1:7" x14ac:dyDescent="0.25">
      <c r="A43" s="67" t="s">
        <v>125</v>
      </c>
      <c r="B43" s="68">
        <f>+B44</f>
        <v>2400</v>
      </c>
      <c r="C43" s="68">
        <f>+C44</f>
        <v>2400</v>
      </c>
      <c r="D43" s="71"/>
      <c r="E43" s="71"/>
      <c r="F43" s="71"/>
      <c r="G43" s="1"/>
    </row>
    <row r="44" spans="1:7" x14ac:dyDescent="0.25">
      <c r="A44" s="67" t="s">
        <v>139</v>
      </c>
      <c r="B44" s="68">
        <v>2400</v>
      </c>
      <c r="C44" s="68">
        <v>2400</v>
      </c>
      <c r="D44" s="71"/>
      <c r="E44" s="71"/>
      <c r="F44" s="71"/>
      <c r="G44" s="1"/>
    </row>
    <row r="45" spans="1:7" x14ac:dyDescent="0.25">
      <c r="A45" s="67" t="s">
        <v>130</v>
      </c>
      <c r="B45" s="68">
        <f>+B46+B48</f>
        <v>68604.100000000006</v>
      </c>
      <c r="C45" s="68">
        <f>+C46+C48</f>
        <v>69104.100000000006</v>
      </c>
      <c r="D45" s="71"/>
      <c r="E45" s="71"/>
      <c r="F45" s="71"/>
      <c r="G45" s="1"/>
    </row>
    <row r="46" spans="1:7" x14ac:dyDescent="0.25">
      <c r="A46" s="67" t="s">
        <v>131</v>
      </c>
      <c r="B46" s="68">
        <f>+B47</f>
        <v>67104.100000000006</v>
      </c>
      <c r="C46" s="68">
        <f>+C47</f>
        <v>67104.100000000006</v>
      </c>
      <c r="D46" s="71"/>
      <c r="E46" s="71"/>
      <c r="F46" s="71"/>
      <c r="G46" s="1"/>
    </row>
    <row r="47" spans="1:7" x14ac:dyDescent="0.25">
      <c r="A47" s="67" t="s">
        <v>132</v>
      </c>
      <c r="B47" s="68">
        <v>67104.100000000006</v>
      </c>
      <c r="C47" s="68">
        <v>67104.100000000006</v>
      </c>
      <c r="D47" s="71"/>
      <c r="E47" s="71"/>
      <c r="F47" s="71"/>
      <c r="G47" s="1"/>
    </row>
    <row r="48" spans="1:7" x14ac:dyDescent="0.25">
      <c r="A48" s="67" t="s">
        <v>147</v>
      </c>
      <c r="B48" s="68">
        <f>+B49</f>
        <v>1500</v>
      </c>
      <c r="C48" s="68">
        <f>+C49</f>
        <v>2000</v>
      </c>
      <c r="D48" s="71"/>
      <c r="E48" s="71"/>
      <c r="F48" s="71"/>
      <c r="G48" s="1"/>
    </row>
    <row r="49" spans="1:7" x14ac:dyDescent="0.25">
      <c r="A49" s="67" t="s">
        <v>148</v>
      </c>
      <c r="B49" s="68">
        <v>1500</v>
      </c>
      <c r="C49" s="68">
        <v>2000</v>
      </c>
      <c r="D49" s="71"/>
      <c r="E49" s="73"/>
      <c r="F49" s="71"/>
      <c r="G49" s="1"/>
    </row>
  </sheetData>
  <mergeCells count="4">
    <mergeCell ref="A1:C1"/>
    <mergeCell ref="A2:C2"/>
    <mergeCell ref="A4:G4"/>
    <mergeCell ref="A5:C5"/>
  </mergeCells>
  <pageMargins left="0.7" right="0.7" top="0.75" bottom="0.75" header="0.3" footer="0.3"/>
  <pageSetup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view="pageBreakPreview" topLeftCell="A41" zoomScaleNormal="100" zoomScaleSheetLayoutView="100" workbookViewId="0">
      <selection activeCell="C8" sqref="C8"/>
    </sheetView>
  </sheetViews>
  <sheetFormatPr defaultRowHeight="15" x14ac:dyDescent="0.25"/>
  <cols>
    <col min="1" max="1" width="9.28515625" customWidth="1"/>
    <col min="2" max="2" width="37.7109375" customWidth="1"/>
    <col min="3" max="3" width="26" customWidth="1"/>
    <col min="4" max="4" width="25.7109375" customWidth="1"/>
    <col min="5" max="5" width="29" customWidth="1"/>
  </cols>
  <sheetData>
    <row r="1" spans="1:5" s="1" customFormat="1" x14ac:dyDescent="0.25">
      <c r="C1" s="59" t="s">
        <v>63</v>
      </c>
    </row>
    <row r="2" spans="1:5" s="1" customFormat="1" x14ac:dyDescent="0.25">
      <c r="C2" s="59" t="s">
        <v>64</v>
      </c>
    </row>
    <row r="3" spans="1:5" ht="16.5" x14ac:dyDescent="0.3">
      <c r="A3" s="6"/>
      <c r="B3" s="12" t="s">
        <v>183</v>
      </c>
      <c r="C3" s="6"/>
      <c r="D3" s="6"/>
      <c r="E3" s="6"/>
    </row>
    <row r="4" spans="1:5" ht="50.25" customHeight="1" x14ac:dyDescent="0.25">
      <c r="A4" s="110" t="s">
        <v>0</v>
      </c>
      <c r="B4" s="110"/>
      <c r="C4" s="13" t="s">
        <v>75</v>
      </c>
      <c r="D4" s="13" t="s">
        <v>67</v>
      </c>
      <c r="E4" s="18"/>
    </row>
    <row r="5" spans="1:5" ht="21" customHeight="1" x14ac:dyDescent="0.25">
      <c r="A5" s="109" t="s">
        <v>1</v>
      </c>
      <c r="B5" s="109"/>
      <c r="C5" s="17">
        <f>C6+C8+C7</f>
        <v>193236.2</v>
      </c>
      <c r="D5" s="17">
        <f>D6+D8+D7</f>
        <v>193236.2</v>
      </c>
      <c r="E5" s="41"/>
    </row>
    <row r="6" spans="1:5" ht="16.5" x14ac:dyDescent="0.25">
      <c r="A6" s="111"/>
      <c r="B6" s="50" t="s">
        <v>2</v>
      </c>
      <c r="C6" s="16">
        <v>134654.6</v>
      </c>
      <c r="D6" s="16">
        <v>134654.6</v>
      </c>
      <c r="E6" s="33"/>
    </row>
    <row r="7" spans="1:5" s="1" customFormat="1" ht="16.5" x14ac:dyDescent="0.25">
      <c r="A7" s="111"/>
      <c r="B7" s="55" t="s">
        <v>59</v>
      </c>
      <c r="C7" s="16">
        <v>38139.199999999997</v>
      </c>
      <c r="D7" s="16">
        <v>38139.199999999997</v>
      </c>
      <c r="E7" s="33"/>
    </row>
    <row r="8" spans="1:5" ht="20.25" customHeight="1" x14ac:dyDescent="0.25">
      <c r="A8" s="111"/>
      <c r="B8" s="50" t="s">
        <v>50</v>
      </c>
      <c r="C8" s="7">
        <v>20442.400000000001</v>
      </c>
      <c r="D8" s="7">
        <v>20442.400000000001</v>
      </c>
      <c r="E8" s="18"/>
    </row>
    <row r="9" spans="1:5" ht="21.75" customHeight="1" x14ac:dyDescent="0.25">
      <c r="A9" s="109" t="s">
        <v>3</v>
      </c>
      <c r="B9" s="109"/>
      <c r="C9" s="17">
        <f>C10+C11</f>
        <v>23188.344000000005</v>
      </c>
      <c r="D9" s="17">
        <f>D10+D11</f>
        <v>23188.344000000005</v>
      </c>
      <c r="E9" s="41"/>
    </row>
    <row r="10" spans="1:5" ht="16.5" x14ac:dyDescent="0.25">
      <c r="A10" s="111"/>
      <c r="B10" s="50" t="s">
        <v>4</v>
      </c>
      <c r="C10" s="16">
        <f>C5*10%</f>
        <v>19323.620000000003</v>
      </c>
      <c r="D10" s="16">
        <f>D5*10%</f>
        <v>19323.620000000003</v>
      </c>
      <c r="E10" s="18"/>
    </row>
    <row r="11" spans="1:5" ht="16.5" x14ac:dyDescent="0.25">
      <c r="A11" s="111"/>
      <c r="B11" s="50" t="s">
        <v>5</v>
      </c>
      <c r="C11" s="16">
        <f>C5*2%</f>
        <v>3864.7240000000002</v>
      </c>
      <c r="D11" s="16">
        <f>D5*2%</f>
        <v>3864.7240000000002</v>
      </c>
      <c r="E11" s="18"/>
    </row>
    <row r="12" spans="1:5" ht="18" customHeight="1" x14ac:dyDescent="0.25">
      <c r="A12" s="109" t="s">
        <v>6</v>
      </c>
      <c r="B12" s="109"/>
      <c r="C12" s="17">
        <f>C13+C15+C14</f>
        <v>11233.5</v>
      </c>
      <c r="D12" s="17">
        <f>D13+D15+D14</f>
        <v>9800</v>
      </c>
      <c r="E12" s="41"/>
    </row>
    <row r="13" spans="1:5" ht="20.25" customHeight="1" x14ac:dyDescent="0.25">
      <c r="A13" s="111"/>
      <c r="B13" s="50" t="s">
        <v>7</v>
      </c>
      <c r="C13" s="16">
        <v>2680</v>
      </c>
      <c r="D13" s="16">
        <v>2300</v>
      </c>
      <c r="E13" s="18"/>
    </row>
    <row r="14" spans="1:5" s="1" customFormat="1" ht="20.25" customHeight="1" x14ac:dyDescent="0.25">
      <c r="A14" s="111"/>
      <c r="B14" s="55" t="s">
        <v>47</v>
      </c>
      <c r="C14" s="16"/>
      <c r="D14" s="16"/>
      <c r="E14" s="18"/>
    </row>
    <row r="15" spans="1:5" ht="22.5" customHeight="1" x14ac:dyDescent="0.25">
      <c r="A15" s="111"/>
      <c r="B15" s="50" t="s">
        <v>8</v>
      </c>
      <c r="C15" s="51">
        <v>8553.5</v>
      </c>
      <c r="D15" s="51">
        <v>7500</v>
      </c>
      <c r="E15" s="18"/>
    </row>
    <row r="16" spans="1:5" ht="16.5" x14ac:dyDescent="0.25">
      <c r="A16" s="109" t="s">
        <v>9</v>
      </c>
      <c r="B16" s="109"/>
      <c r="C16" s="17">
        <f>C17+C18+C19+C21+C20</f>
        <v>12530</v>
      </c>
      <c r="D16" s="52">
        <f>D17+D18+D19+D21+D20</f>
        <v>13538.6</v>
      </c>
      <c r="E16" s="41"/>
    </row>
    <row r="17" spans="1:5" ht="20.25" customHeight="1" x14ac:dyDescent="0.25">
      <c r="A17" s="111"/>
      <c r="B17" s="50" t="s">
        <v>10</v>
      </c>
      <c r="C17" s="51">
        <v>1500</v>
      </c>
      <c r="D17" s="51">
        <v>1500</v>
      </c>
      <c r="E17" s="18"/>
    </row>
    <row r="18" spans="1:5" ht="24" customHeight="1" x14ac:dyDescent="0.25">
      <c r="A18" s="111"/>
      <c r="B18" s="50" t="s">
        <v>11</v>
      </c>
      <c r="C18" s="51">
        <v>9000</v>
      </c>
      <c r="D18" s="51">
        <v>10008.6</v>
      </c>
      <c r="E18" s="18"/>
    </row>
    <row r="19" spans="1:5" ht="18" customHeight="1" x14ac:dyDescent="0.25">
      <c r="A19" s="111"/>
      <c r="B19" s="50" t="s">
        <v>12</v>
      </c>
      <c r="C19" s="51">
        <v>1680</v>
      </c>
      <c r="D19" s="51">
        <v>1680</v>
      </c>
      <c r="E19" s="33"/>
    </row>
    <row r="20" spans="1:5" s="1" customFormat="1" ht="18" customHeight="1" x14ac:dyDescent="0.25">
      <c r="A20" s="111"/>
      <c r="B20" s="61" t="s">
        <v>13</v>
      </c>
      <c r="C20" s="51">
        <v>100</v>
      </c>
      <c r="D20" s="51">
        <v>100</v>
      </c>
      <c r="E20" s="33"/>
    </row>
    <row r="21" spans="1:5" ht="18" customHeight="1" x14ac:dyDescent="0.25">
      <c r="A21" s="111"/>
      <c r="B21" s="50" t="s">
        <v>43</v>
      </c>
      <c r="C21" s="51">
        <v>250</v>
      </c>
      <c r="D21" s="51">
        <v>250</v>
      </c>
      <c r="E21" s="18"/>
    </row>
    <row r="22" spans="1:5" ht="20.25" customHeight="1" x14ac:dyDescent="0.25">
      <c r="A22" s="109" t="s">
        <v>14</v>
      </c>
      <c r="B22" s="109"/>
      <c r="C22" s="17">
        <f>+C23</f>
        <v>300</v>
      </c>
      <c r="D22" s="17">
        <f>+D23</f>
        <v>300</v>
      </c>
      <c r="E22" s="41"/>
    </row>
    <row r="23" spans="1:5" ht="16.5" x14ac:dyDescent="0.25">
      <c r="A23" s="50">
        <v>22311</v>
      </c>
      <c r="B23" s="50" t="s">
        <v>16</v>
      </c>
      <c r="C23" s="16">
        <v>300</v>
      </c>
      <c r="D23" s="51">
        <v>300</v>
      </c>
      <c r="E23" s="18"/>
    </row>
    <row r="24" spans="1:5" ht="20.25" customHeight="1" x14ac:dyDescent="0.25">
      <c r="A24" s="109" t="s">
        <v>17</v>
      </c>
      <c r="B24" s="109"/>
      <c r="C24" s="17">
        <f>C25+C27</f>
        <v>0</v>
      </c>
      <c r="D24" s="52">
        <f>D25+D27</f>
        <v>1500</v>
      </c>
      <c r="E24" s="41"/>
    </row>
    <row r="25" spans="1:5" ht="16.5" x14ac:dyDescent="0.25">
      <c r="A25" s="111"/>
      <c r="B25" s="50" t="s">
        <v>18</v>
      </c>
      <c r="C25" s="51"/>
      <c r="D25" s="51"/>
      <c r="E25" s="33"/>
    </row>
    <row r="26" spans="1:5" ht="15.75" customHeight="1" x14ac:dyDescent="0.25">
      <c r="A26" s="111"/>
      <c r="B26" s="50" t="s">
        <v>19</v>
      </c>
      <c r="C26" s="51"/>
      <c r="D26" s="51"/>
      <c r="E26" s="18"/>
    </row>
    <row r="27" spans="1:5" ht="15" customHeight="1" x14ac:dyDescent="0.25">
      <c r="A27" s="111"/>
      <c r="B27" s="28" t="s">
        <v>20</v>
      </c>
      <c r="C27" s="51"/>
      <c r="D27" s="51">
        <v>1500</v>
      </c>
      <c r="E27" s="18"/>
    </row>
    <row r="28" spans="1:5" ht="16.5" x14ac:dyDescent="0.25">
      <c r="A28" s="109" t="s">
        <v>21</v>
      </c>
      <c r="B28" s="109"/>
      <c r="C28" s="17">
        <f>C29</f>
        <v>3500</v>
      </c>
      <c r="D28" s="17">
        <f>D29</f>
        <v>4500</v>
      </c>
      <c r="E28" s="41"/>
    </row>
    <row r="29" spans="1:5" ht="16.5" x14ac:dyDescent="0.25">
      <c r="A29" s="50"/>
      <c r="B29" s="50" t="s">
        <v>22</v>
      </c>
      <c r="C29" s="51">
        <v>3500</v>
      </c>
      <c r="D29" s="51">
        <v>4500</v>
      </c>
      <c r="E29" s="33"/>
    </row>
    <row r="30" spans="1:5" ht="23.25" customHeight="1" x14ac:dyDescent="0.25">
      <c r="A30" s="109" t="s">
        <v>23</v>
      </c>
      <c r="B30" s="109"/>
      <c r="C30" s="17">
        <f>C31+C32+C33+C34+C35+C37+C38</f>
        <v>21350.2</v>
      </c>
      <c r="D30" s="17">
        <f>D31+D32+D33+D34+D35+D37+D38+D36</f>
        <v>22680.2</v>
      </c>
      <c r="E30" s="41"/>
    </row>
    <row r="31" spans="1:5" ht="16.5" x14ac:dyDescent="0.25">
      <c r="A31" s="111"/>
      <c r="B31" s="50" t="s">
        <v>24</v>
      </c>
      <c r="C31" s="51">
        <v>110</v>
      </c>
      <c r="D31" s="51">
        <v>240</v>
      </c>
      <c r="E31" s="18"/>
    </row>
    <row r="32" spans="1:5" ht="16.5" x14ac:dyDescent="0.25">
      <c r="A32" s="111"/>
      <c r="B32" s="50" t="s">
        <v>69</v>
      </c>
      <c r="C32" s="51"/>
      <c r="D32" s="51">
        <v>350</v>
      </c>
      <c r="E32" s="33"/>
    </row>
    <row r="33" spans="1:5" ht="16.5" x14ac:dyDescent="0.25">
      <c r="A33" s="111"/>
      <c r="B33" s="50" t="s">
        <v>26</v>
      </c>
      <c r="C33" s="51">
        <v>190</v>
      </c>
      <c r="D33" s="51">
        <v>190</v>
      </c>
      <c r="E33" s="33"/>
    </row>
    <row r="34" spans="1:5" ht="16.5" x14ac:dyDescent="0.25">
      <c r="A34" s="111"/>
      <c r="B34" s="50" t="s">
        <v>27</v>
      </c>
      <c r="C34" s="51">
        <v>89</v>
      </c>
      <c r="D34" s="51">
        <v>89</v>
      </c>
      <c r="E34" s="33"/>
    </row>
    <row r="35" spans="1:5" ht="16.5" x14ac:dyDescent="0.25">
      <c r="A35" s="111"/>
      <c r="B35" s="25" t="s">
        <v>28</v>
      </c>
      <c r="C35" s="51">
        <v>55</v>
      </c>
      <c r="D35" s="51">
        <v>55</v>
      </c>
      <c r="E35" s="33"/>
    </row>
    <row r="36" spans="1:5" s="1" customFormat="1" ht="16.5" x14ac:dyDescent="0.25">
      <c r="A36" s="111"/>
      <c r="B36" s="25" t="s">
        <v>77</v>
      </c>
      <c r="C36" s="51"/>
      <c r="D36" s="51">
        <v>170</v>
      </c>
      <c r="E36" s="33"/>
    </row>
    <row r="37" spans="1:5" ht="16.5" x14ac:dyDescent="0.25">
      <c r="A37" s="111"/>
      <c r="B37" s="50" t="s">
        <v>29</v>
      </c>
      <c r="C37" s="51">
        <v>200</v>
      </c>
      <c r="D37" s="51">
        <v>880</v>
      </c>
      <c r="E37" s="33"/>
    </row>
    <row r="38" spans="1:5" ht="16.5" x14ac:dyDescent="0.25">
      <c r="A38" s="111"/>
      <c r="B38" s="50" t="s">
        <v>30</v>
      </c>
      <c r="C38" s="51">
        <v>20706.2</v>
      </c>
      <c r="D38" s="51">
        <v>20706.2</v>
      </c>
      <c r="E38" s="33"/>
    </row>
    <row r="39" spans="1:5" ht="16.5" x14ac:dyDescent="0.25">
      <c r="A39" s="109" t="s">
        <v>32</v>
      </c>
      <c r="B39" s="109"/>
      <c r="C39" s="17">
        <f>C40+C41+C42</f>
        <v>3405.1</v>
      </c>
      <c r="D39" s="17">
        <f>D40+D41+D42</f>
        <v>9500</v>
      </c>
      <c r="E39" s="41"/>
    </row>
    <row r="40" spans="1:5" ht="16.5" x14ac:dyDescent="0.25">
      <c r="A40" s="111"/>
      <c r="B40" s="50" t="s">
        <v>33</v>
      </c>
      <c r="C40" s="16"/>
      <c r="D40" s="51"/>
      <c r="E40" s="33"/>
    </row>
    <row r="41" spans="1:5" ht="16.5" x14ac:dyDescent="0.25">
      <c r="A41" s="111"/>
      <c r="B41" s="50" t="s">
        <v>34</v>
      </c>
      <c r="C41" s="51">
        <v>405.1</v>
      </c>
      <c r="D41" s="51">
        <v>1000</v>
      </c>
      <c r="E41" s="18"/>
    </row>
    <row r="42" spans="1:5" ht="16.5" x14ac:dyDescent="0.25">
      <c r="A42" s="111"/>
      <c r="B42" s="50" t="s">
        <v>35</v>
      </c>
      <c r="C42" s="51">
        <v>3000</v>
      </c>
      <c r="D42" s="51">
        <v>8500</v>
      </c>
      <c r="E42" s="33"/>
    </row>
    <row r="43" spans="1:5" ht="16.5" x14ac:dyDescent="0.25">
      <c r="A43" s="109" t="s">
        <v>36</v>
      </c>
      <c r="B43" s="109"/>
      <c r="C43" s="17">
        <f>C44+C45+C46</f>
        <v>13129.3</v>
      </c>
      <c r="D43" s="52">
        <f>D44+D45+D46</f>
        <v>13629.3</v>
      </c>
      <c r="E43" s="29"/>
    </row>
    <row r="44" spans="1:5" ht="16.5" x14ac:dyDescent="0.25">
      <c r="A44" s="50"/>
      <c r="B44" s="50" t="s">
        <v>37</v>
      </c>
      <c r="C44" s="16">
        <v>7500</v>
      </c>
      <c r="D44" s="16">
        <v>7500</v>
      </c>
      <c r="E44" s="18"/>
    </row>
    <row r="45" spans="1:5" ht="16.5" x14ac:dyDescent="0.25">
      <c r="A45" s="50"/>
      <c r="B45" s="50" t="s">
        <v>38</v>
      </c>
      <c r="C45" s="16">
        <v>5629.3</v>
      </c>
      <c r="D45" s="16">
        <v>5629.3</v>
      </c>
      <c r="E45" s="33"/>
    </row>
    <row r="46" spans="1:5" ht="16.5" x14ac:dyDescent="0.25">
      <c r="A46" s="50"/>
      <c r="B46" s="50" t="s">
        <v>39</v>
      </c>
      <c r="C46" s="51"/>
      <c r="D46" s="51">
        <v>500</v>
      </c>
      <c r="E46" s="33"/>
    </row>
    <row r="47" spans="1:5" ht="16.5" x14ac:dyDescent="0.25">
      <c r="A47" s="113" t="s">
        <v>40</v>
      </c>
      <c r="B47" s="113"/>
      <c r="C47" s="17">
        <f>C5+C9+C12+C16+C22+C24+C28+C30+C39+C43</f>
        <v>281872.64399999997</v>
      </c>
      <c r="D47" s="17">
        <f>D5+D9+D12+D16+D22+D24+D28+D30+D39+D43</f>
        <v>291872.64400000003</v>
      </c>
      <c r="E47" s="41"/>
    </row>
    <row r="48" spans="1:5" ht="22.5" customHeight="1" x14ac:dyDescent="0.25">
      <c r="A48" s="113" t="s">
        <v>41</v>
      </c>
      <c r="B48" s="113"/>
      <c r="C48" s="17">
        <f>C49+C51+C52+C53+C54+C50</f>
        <v>281872.59999999998</v>
      </c>
      <c r="D48" s="17">
        <f>D49+D51+D52+D53+D54+D50</f>
        <v>291872.59999999998</v>
      </c>
      <c r="E48" s="41"/>
    </row>
    <row r="49" spans="1:5" ht="16.5" x14ac:dyDescent="0.25">
      <c r="A49" s="112"/>
      <c r="B49" s="62" t="s">
        <v>42</v>
      </c>
      <c r="C49" s="13">
        <v>108159.8</v>
      </c>
      <c r="D49" s="13">
        <v>108159.8</v>
      </c>
      <c r="E49" s="29"/>
    </row>
    <row r="50" spans="1:5" s="1" customFormat="1" ht="16.5" x14ac:dyDescent="0.25">
      <c r="A50" s="112"/>
      <c r="B50" s="62" t="s">
        <v>60</v>
      </c>
      <c r="C50" s="13"/>
      <c r="D50" s="13"/>
      <c r="E50" s="29"/>
    </row>
    <row r="51" spans="1:5" ht="16.5" x14ac:dyDescent="0.25">
      <c r="A51" s="112"/>
      <c r="B51" s="62" t="s">
        <v>52</v>
      </c>
      <c r="C51" s="17">
        <v>173586.8</v>
      </c>
      <c r="D51" s="17">
        <v>179586.8</v>
      </c>
      <c r="E51" s="41"/>
    </row>
    <row r="52" spans="1:5" ht="16.5" x14ac:dyDescent="0.25">
      <c r="A52" s="112"/>
      <c r="B52" s="62" t="s">
        <v>53</v>
      </c>
      <c r="C52" s="17"/>
      <c r="D52" s="17">
        <v>3000</v>
      </c>
      <c r="E52" s="29"/>
    </row>
    <row r="53" spans="1:5" ht="16.5" x14ac:dyDescent="0.25">
      <c r="A53" s="112"/>
      <c r="B53" s="62" t="s">
        <v>68</v>
      </c>
      <c r="C53" s="17">
        <v>126</v>
      </c>
      <c r="D53" s="17">
        <v>1126</v>
      </c>
      <c r="E53" s="41"/>
    </row>
    <row r="54" spans="1:5" ht="16.5" x14ac:dyDescent="0.25">
      <c r="A54" s="112"/>
      <c r="B54" s="62" t="s">
        <v>57</v>
      </c>
      <c r="C54" s="13"/>
      <c r="D54" s="13"/>
      <c r="E54" s="18"/>
    </row>
    <row r="55" spans="1:5" ht="16.5" x14ac:dyDescent="0.25">
      <c r="A55" s="18"/>
      <c r="B55" s="18"/>
      <c r="C55" s="18"/>
      <c r="D55" s="18"/>
      <c r="E55" s="18"/>
    </row>
    <row r="56" spans="1:5" ht="33" customHeight="1" x14ac:dyDescent="0.25">
      <c r="A56" s="18"/>
      <c r="E56" s="42"/>
    </row>
    <row r="58" spans="1:5" ht="16.5" x14ac:dyDescent="0.25">
      <c r="B58" s="114"/>
      <c r="C58" s="114"/>
      <c r="D58" s="114"/>
      <c r="E58" s="114"/>
    </row>
  </sheetData>
  <mergeCells count="22">
    <mergeCell ref="A49:A54"/>
    <mergeCell ref="A5:B5"/>
    <mergeCell ref="A12:B12"/>
    <mergeCell ref="A48:B48"/>
    <mergeCell ref="B58:E58"/>
    <mergeCell ref="A30:B30"/>
    <mergeCell ref="A31:A38"/>
    <mergeCell ref="A39:B39"/>
    <mergeCell ref="A40:A42"/>
    <mergeCell ref="A43:B43"/>
    <mergeCell ref="A47:B47"/>
    <mergeCell ref="A17:A21"/>
    <mergeCell ref="A22:B22"/>
    <mergeCell ref="A24:B24"/>
    <mergeCell ref="A25:A27"/>
    <mergeCell ref="A28:B28"/>
    <mergeCell ref="A16:B16"/>
    <mergeCell ref="A4:B4"/>
    <mergeCell ref="A6:A8"/>
    <mergeCell ref="A9:B9"/>
    <mergeCell ref="A10:A11"/>
    <mergeCell ref="A13:A15"/>
  </mergeCells>
  <pageMargins left="0.95" right="0" top="0.25" bottom="0" header="0" footer="0.05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zoomScaleNormal="100" workbookViewId="0">
      <selection sqref="A1:C51"/>
    </sheetView>
  </sheetViews>
  <sheetFormatPr defaultRowHeight="15" x14ac:dyDescent="0.25"/>
  <cols>
    <col min="1" max="1" width="56.140625" customWidth="1"/>
    <col min="2" max="2" width="18.7109375" customWidth="1"/>
    <col min="3" max="3" width="20.42578125" customWidth="1"/>
  </cols>
  <sheetData>
    <row r="1" spans="1:3" x14ac:dyDescent="0.25">
      <c r="A1" s="106" t="s">
        <v>133</v>
      </c>
      <c r="B1" s="106"/>
      <c r="C1" s="106"/>
    </row>
    <row r="2" spans="1:3" x14ac:dyDescent="0.25">
      <c r="A2" s="106" t="s">
        <v>79</v>
      </c>
      <c r="B2" s="106"/>
      <c r="C2" s="106"/>
    </row>
    <row r="3" spans="1:3" x14ac:dyDescent="0.25">
      <c r="A3" s="1"/>
      <c r="B3" s="1"/>
      <c r="C3" s="1"/>
    </row>
    <row r="4" spans="1:3" x14ac:dyDescent="0.25">
      <c r="A4" s="115" t="s">
        <v>134</v>
      </c>
      <c r="B4" s="115"/>
      <c r="C4" s="115"/>
    </row>
    <row r="5" spans="1:3" x14ac:dyDescent="0.25">
      <c r="A5" s="69"/>
      <c r="B5" s="69"/>
      <c r="C5" s="69"/>
    </row>
    <row r="6" spans="1:3" ht="28.5" x14ac:dyDescent="0.25">
      <c r="A6" s="65" t="s">
        <v>81</v>
      </c>
      <c r="B6" s="66" t="s">
        <v>82</v>
      </c>
      <c r="C6" s="66" t="s">
        <v>83</v>
      </c>
    </row>
    <row r="7" spans="1:3" x14ac:dyDescent="0.25">
      <c r="A7" s="67" t="s">
        <v>135</v>
      </c>
      <c r="B7" s="68">
        <f>+B8</f>
        <v>231051.4</v>
      </c>
      <c r="C7" s="68">
        <f>+C8</f>
        <v>231051.4</v>
      </c>
    </row>
    <row r="8" spans="1:3" x14ac:dyDescent="0.25">
      <c r="A8" s="67" t="s">
        <v>85</v>
      </c>
      <c r="B8" s="68">
        <f>+B9</f>
        <v>231051.4</v>
      </c>
      <c r="C8" s="68">
        <f>+C9</f>
        <v>231051.4</v>
      </c>
    </row>
    <row r="9" spans="1:3" x14ac:dyDescent="0.25">
      <c r="A9" s="67" t="s">
        <v>86</v>
      </c>
      <c r="B9" s="68">
        <f>+B10+B45</f>
        <v>231051.4</v>
      </c>
      <c r="C9" s="68">
        <f>+C10+C45</f>
        <v>231051.4</v>
      </c>
    </row>
    <row r="10" spans="1:3" x14ac:dyDescent="0.25">
      <c r="A10" s="67" t="s">
        <v>87</v>
      </c>
      <c r="B10" s="68">
        <f>+B11+B16+B22+B26+B32+B36+B38+B40+B42</f>
        <v>225351.4</v>
      </c>
      <c r="C10" s="68">
        <f>+C11+C16+C22+C26+C32+C36+C38+C40+C42</f>
        <v>225351.4</v>
      </c>
    </row>
    <row r="11" spans="1:3" x14ac:dyDescent="0.25">
      <c r="A11" s="67" t="s">
        <v>88</v>
      </c>
      <c r="B11" s="68">
        <f>+B12+B13+B14+B15</f>
        <v>153908.6</v>
      </c>
      <c r="C11" s="68">
        <f>+C12+C13+C14+C15</f>
        <v>153908.6</v>
      </c>
    </row>
    <row r="12" spans="1:3" x14ac:dyDescent="0.25">
      <c r="A12" s="67" t="s">
        <v>89</v>
      </c>
      <c r="B12" s="68">
        <v>126042.8</v>
      </c>
      <c r="C12" s="68">
        <v>126042.8</v>
      </c>
    </row>
    <row r="13" spans="1:3" x14ac:dyDescent="0.25">
      <c r="A13" s="67" t="s">
        <v>90</v>
      </c>
      <c r="B13" s="68">
        <v>10216.200000000001</v>
      </c>
      <c r="C13" s="68">
        <v>10216.200000000001</v>
      </c>
    </row>
    <row r="14" spans="1:3" x14ac:dyDescent="0.25">
      <c r="A14" s="67" t="s">
        <v>91</v>
      </c>
      <c r="B14" s="68">
        <v>11001.6</v>
      </c>
      <c r="C14" s="68">
        <v>11001.6</v>
      </c>
    </row>
    <row r="15" spans="1:3" x14ac:dyDescent="0.25">
      <c r="A15" s="67" t="s">
        <v>92</v>
      </c>
      <c r="B15" s="68">
        <v>6648</v>
      </c>
      <c r="C15" s="68">
        <v>6648</v>
      </c>
    </row>
    <row r="16" spans="1:3" x14ac:dyDescent="0.25">
      <c r="A16" s="67" t="s">
        <v>93</v>
      </c>
      <c r="B16" s="68">
        <f>+B17+B18+B19+B20+B21</f>
        <v>16929.899999999998</v>
      </c>
      <c r="C16" s="68">
        <f>+C17+C18+C19+C20+C21</f>
        <v>18469.099999999999</v>
      </c>
    </row>
    <row r="17" spans="1:3" x14ac:dyDescent="0.25">
      <c r="A17" s="67" t="s">
        <v>94</v>
      </c>
      <c r="B17" s="68">
        <v>10773.6</v>
      </c>
      <c r="C17" s="68">
        <v>12312.8</v>
      </c>
    </row>
    <row r="18" spans="1:3" x14ac:dyDescent="0.25">
      <c r="A18" s="67" t="s">
        <v>95</v>
      </c>
      <c r="B18" s="68">
        <v>1231.3</v>
      </c>
      <c r="C18" s="68">
        <v>1231.3</v>
      </c>
    </row>
    <row r="19" spans="1:3" x14ac:dyDescent="0.25">
      <c r="A19" s="67" t="s">
        <v>96</v>
      </c>
      <c r="B19" s="68">
        <v>1539.1</v>
      </c>
      <c r="C19" s="68">
        <v>1539.1</v>
      </c>
    </row>
    <row r="20" spans="1:3" x14ac:dyDescent="0.25">
      <c r="A20" s="67" t="s">
        <v>97</v>
      </c>
      <c r="B20" s="68">
        <v>307.8</v>
      </c>
      <c r="C20" s="68">
        <v>307.8</v>
      </c>
    </row>
    <row r="21" spans="1:3" x14ac:dyDescent="0.25">
      <c r="A21" s="67" t="s">
        <v>98</v>
      </c>
      <c r="B21" s="68">
        <v>3078.1</v>
      </c>
      <c r="C21" s="68">
        <v>3078.1</v>
      </c>
    </row>
    <row r="22" spans="1:3" x14ac:dyDescent="0.25">
      <c r="A22" s="67" t="s">
        <v>99</v>
      </c>
      <c r="B22" s="68">
        <f>+B23+B24+B25</f>
        <v>7500</v>
      </c>
      <c r="C22" s="68">
        <f>+C23+C24+C25</f>
        <v>7000</v>
      </c>
    </row>
    <row r="23" spans="1:3" x14ac:dyDescent="0.25">
      <c r="A23" s="67" t="s">
        <v>100</v>
      </c>
      <c r="B23" s="68">
        <v>2000</v>
      </c>
      <c r="C23" s="68">
        <v>1500</v>
      </c>
    </row>
    <row r="24" spans="1:3" x14ac:dyDescent="0.25">
      <c r="A24" s="67" t="s">
        <v>101</v>
      </c>
      <c r="B24" s="68">
        <v>5000</v>
      </c>
      <c r="C24" s="68">
        <v>5000</v>
      </c>
    </row>
    <row r="25" spans="1:3" x14ac:dyDescent="0.25">
      <c r="A25" s="67" t="s">
        <v>102</v>
      </c>
      <c r="B25" s="68">
        <v>500</v>
      </c>
      <c r="C25" s="68">
        <v>500</v>
      </c>
    </row>
    <row r="26" spans="1:3" x14ac:dyDescent="0.25">
      <c r="A26" s="67" t="s">
        <v>103</v>
      </c>
      <c r="B26" s="68">
        <f>+B27+B28+B29+B30+B31</f>
        <v>3414.0000000000005</v>
      </c>
      <c r="C26" s="68">
        <f>+C27+C28+C29+C30+C31</f>
        <v>3914.0000000000005</v>
      </c>
    </row>
    <row r="27" spans="1:3" x14ac:dyDescent="0.25">
      <c r="A27" s="67" t="s">
        <v>104</v>
      </c>
      <c r="B27" s="68">
        <v>234.4</v>
      </c>
      <c r="C27" s="68">
        <v>234.4</v>
      </c>
    </row>
    <row r="28" spans="1:3" x14ac:dyDescent="0.25">
      <c r="A28" s="67" t="s">
        <v>105</v>
      </c>
      <c r="B28" s="68">
        <v>1500</v>
      </c>
      <c r="C28" s="68">
        <v>2000</v>
      </c>
    </row>
    <row r="29" spans="1:3" x14ac:dyDescent="0.25">
      <c r="A29" s="67" t="s">
        <v>106</v>
      </c>
      <c r="B29" s="68">
        <v>234.4</v>
      </c>
      <c r="C29" s="68">
        <v>234.4</v>
      </c>
    </row>
    <row r="30" spans="1:3" x14ac:dyDescent="0.25">
      <c r="A30" s="67" t="s">
        <v>107</v>
      </c>
      <c r="B30" s="68">
        <v>195.3</v>
      </c>
      <c r="C30" s="68">
        <v>195.3</v>
      </c>
    </row>
    <row r="31" spans="1:3" x14ac:dyDescent="0.25">
      <c r="A31" s="67" t="s">
        <v>109</v>
      </c>
      <c r="B31" s="68">
        <v>1249.9000000000001</v>
      </c>
      <c r="C31" s="68">
        <v>1249.9000000000001</v>
      </c>
    </row>
    <row r="32" spans="1:3" x14ac:dyDescent="0.25">
      <c r="A32" s="67" t="s">
        <v>110</v>
      </c>
      <c r="B32" s="68">
        <f>+B33+B34+B35</f>
        <v>40764.6</v>
      </c>
      <c r="C32" s="68">
        <f>+C33+C34+C35</f>
        <v>39225.399999999994</v>
      </c>
    </row>
    <row r="33" spans="1:3" x14ac:dyDescent="0.25">
      <c r="A33" s="67" t="s">
        <v>111</v>
      </c>
      <c r="B33" s="68">
        <v>78.099999999999994</v>
      </c>
      <c r="C33" s="68">
        <v>78.099999999999994</v>
      </c>
    </row>
    <row r="34" spans="1:3" x14ac:dyDescent="0.25">
      <c r="A34" s="67" t="s">
        <v>112</v>
      </c>
      <c r="B34" s="68">
        <v>39905.300000000003</v>
      </c>
      <c r="C34" s="68">
        <v>38366.1</v>
      </c>
    </row>
    <row r="35" spans="1:3" x14ac:dyDescent="0.25">
      <c r="A35" s="67" t="s">
        <v>113</v>
      </c>
      <c r="B35" s="68">
        <v>781.2</v>
      </c>
      <c r="C35" s="68">
        <v>781.2</v>
      </c>
    </row>
    <row r="36" spans="1:3" x14ac:dyDescent="0.25">
      <c r="A36" s="67" t="s">
        <v>114</v>
      </c>
      <c r="B36" s="68">
        <f>+B37</f>
        <v>937.4</v>
      </c>
      <c r="C36" s="68">
        <f>+C37</f>
        <v>937.4</v>
      </c>
    </row>
    <row r="37" spans="1:3" x14ac:dyDescent="0.25">
      <c r="A37" s="67" t="s">
        <v>115</v>
      </c>
      <c r="B37" s="68">
        <v>937.4</v>
      </c>
      <c r="C37" s="68">
        <v>937.4</v>
      </c>
    </row>
    <row r="38" spans="1:3" x14ac:dyDescent="0.25">
      <c r="A38" s="67" t="s">
        <v>116</v>
      </c>
      <c r="B38" s="68">
        <f>+B39</f>
        <v>195.3</v>
      </c>
      <c r="C38" s="68">
        <f>+C39</f>
        <v>195.3</v>
      </c>
    </row>
    <row r="39" spans="1:3" x14ac:dyDescent="0.25">
      <c r="A39" s="67" t="s">
        <v>117</v>
      </c>
      <c r="B39" s="68">
        <v>195.3</v>
      </c>
      <c r="C39" s="68">
        <v>195.3</v>
      </c>
    </row>
    <row r="40" spans="1:3" x14ac:dyDescent="0.25">
      <c r="A40" s="67" t="s">
        <v>136</v>
      </c>
      <c r="B40" s="68">
        <f>+B41</f>
        <v>312.5</v>
      </c>
      <c r="C40" s="68">
        <f>+C41</f>
        <v>312.5</v>
      </c>
    </row>
    <row r="41" spans="1:3" x14ac:dyDescent="0.25">
      <c r="A41" s="67" t="s">
        <v>120</v>
      </c>
      <c r="B41" s="68">
        <v>312.5</v>
      </c>
      <c r="C41" s="68">
        <v>312.5</v>
      </c>
    </row>
    <row r="42" spans="1:3" x14ac:dyDescent="0.25">
      <c r="A42" s="67" t="s">
        <v>121</v>
      </c>
      <c r="B42" s="68">
        <f>+B43+B44</f>
        <v>1389.1</v>
      </c>
      <c r="C42" s="68">
        <f>+C43+C44</f>
        <v>1389.1</v>
      </c>
    </row>
    <row r="43" spans="1:3" x14ac:dyDescent="0.25">
      <c r="A43" s="67" t="s">
        <v>137</v>
      </c>
      <c r="B43" s="68">
        <v>585.9</v>
      </c>
      <c r="C43" s="68">
        <v>585.9</v>
      </c>
    </row>
    <row r="44" spans="1:3" x14ac:dyDescent="0.25">
      <c r="A44" s="67" t="s">
        <v>123</v>
      </c>
      <c r="B44" s="68">
        <v>803.2</v>
      </c>
      <c r="C44" s="68">
        <v>803.2</v>
      </c>
    </row>
    <row r="45" spans="1:3" x14ac:dyDescent="0.25">
      <c r="A45" s="67" t="s">
        <v>124</v>
      </c>
      <c r="B45" s="68">
        <f>+B46+B47+B48</f>
        <v>5700</v>
      </c>
      <c r="C45" s="68">
        <f>+C46+C47+C48</f>
        <v>5700</v>
      </c>
    </row>
    <row r="46" spans="1:3" x14ac:dyDescent="0.25">
      <c r="A46" s="67" t="s">
        <v>125</v>
      </c>
      <c r="B46" s="68">
        <f>+B47</f>
        <v>0</v>
      </c>
      <c r="C46" s="68">
        <f>+C47</f>
        <v>0</v>
      </c>
    </row>
    <row r="47" spans="1:3" x14ac:dyDescent="0.25">
      <c r="A47" s="70" t="s">
        <v>138</v>
      </c>
      <c r="B47" s="68"/>
      <c r="C47" s="68"/>
    </row>
    <row r="48" spans="1:3" x14ac:dyDescent="0.25">
      <c r="A48" s="67" t="s">
        <v>139</v>
      </c>
      <c r="B48" s="68">
        <v>5700</v>
      </c>
      <c r="C48" s="68">
        <v>5700</v>
      </c>
    </row>
    <row r="49" spans="1:3" x14ac:dyDescent="0.25">
      <c r="A49" s="67" t="s">
        <v>130</v>
      </c>
      <c r="B49" s="68">
        <f>+B50</f>
        <v>231051.4</v>
      </c>
      <c r="C49" s="68">
        <f>+C50</f>
        <v>231051.4</v>
      </c>
    </row>
    <row r="50" spans="1:3" x14ac:dyDescent="0.25">
      <c r="A50" s="67" t="s">
        <v>131</v>
      </c>
      <c r="B50" s="68">
        <f>+B51</f>
        <v>231051.4</v>
      </c>
      <c r="C50" s="68">
        <f>+C51</f>
        <v>231051.4</v>
      </c>
    </row>
    <row r="51" spans="1:3" x14ac:dyDescent="0.25">
      <c r="A51" s="67" t="s">
        <v>132</v>
      </c>
      <c r="B51" s="68">
        <f>+B8</f>
        <v>231051.4</v>
      </c>
      <c r="C51" s="68">
        <f>+C8</f>
        <v>231051.4</v>
      </c>
    </row>
  </sheetData>
  <mergeCells count="3">
    <mergeCell ref="A1:C1"/>
    <mergeCell ref="A2:C2"/>
    <mergeCell ref="A4:C4"/>
  </mergeCells>
  <pageMargins left="0.7" right="0.7" top="0.75" bottom="0.75" header="0.3" footer="0.3"/>
  <pageSetup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tabSelected="1" workbookViewId="0">
      <selection activeCell="A11" sqref="A11"/>
    </sheetView>
  </sheetViews>
  <sheetFormatPr defaultRowHeight="15" x14ac:dyDescent="0.25"/>
  <cols>
    <col min="1" max="1" width="61.42578125" customWidth="1"/>
    <col min="2" max="2" width="13.42578125" customWidth="1"/>
    <col min="3" max="3" width="17.5703125" customWidth="1"/>
  </cols>
  <sheetData>
    <row r="1" spans="1:3" x14ac:dyDescent="0.25">
      <c r="A1" s="106" t="s">
        <v>78</v>
      </c>
      <c r="B1" s="106"/>
      <c r="C1" s="106"/>
    </row>
    <row r="2" spans="1:3" x14ac:dyDescent="0.25">
      <c r="A2" s="106" t="s">
        <v>79</v>
      </c>
      <c r="B2" s="106"/>
      <c r="C2" s="106"/>
    </row>
    <row r="3" spans="1:3" x14ac:dyDescent="0.25">
      <c r="A3" s="116" t="s">
        <v>80</v>
      </c>
      <c r="B3" s="116"/>
      <c r="C3" s="116"/>
    </row>
    <row r="4" spans="1:3" x14ac:dyDescent="0.25">
      <c r="A4" s="115"/>
      <c r="B4" s="115"/>
      <c r="C4" s="115"/>
    </row>
    <row r="5" spans="1:3" ht="42.75" x14ac:dyDescent="0.25">
      <c r="A5" s="65" t="s">
        <v>81</v>
      </c>
      <c r="B5" s="66" t="s">
        <v>82</v>
      </c>
      <c r="C5" s="66" t="s">
        <v>83</v>
      </c>
    </row>
    <row r="6" spans="1:3" x14ac:dyDescent="0.25">
      <c r="A6" s="67" t="s">
        <v>84</v>
      </c>
      <c r="B6" s="68">
        <f>+B7</f>
        <v>875117.2</v>
      </c>
      <c r="C6" s="68">
        <f>+C7</f>
        <v>875117.2</v>
      </c>
    </row>
    <row r="7" spans="1:3" x14ac:dyDescent="0.25">
      <c r="A7" s="67" t="s">
        <v>85</v>
      </c>
      <c r="B7" s="68">
        <f>+B8</f>
        <v>875117.2</v>
      </c>
      <c r="C7" s="68">
        <f>+C8</f>
        <v>875117.2</v>
      </c>
    </row>
    <row r="8" spans="1:3" x14ac:dyDescent="0.25">
      <c r="A8" s="67" t="s">
        <v>86</v>
      </c>
      <c r="B8" s="68">
        <f>+B9+B46</f>
        <v>875117.2</v>
      </c>
      <c r="C8" s="68">
        <f>+C9+C46</f>
        <v>875117.2</v>
      </c>
    </row>
    <row r="9" spans="1:3" x14ac:dyDescent="0.25">
      <c r="A9" s="67" t="s">
        <v>87</v>
      </c>
      <c r="B9" s="68">
        <f>+B10+B15+B21+B25+B32+B36+B38+B40+B43</f>
        <v>781102.6</v>
      </c>
      <c r="C9" s="68">
        <f>+C10+C15+C21+C25+C32+C36+C38+C40+C43</f>
        <v>781102.6</v>
      </c>
    </row>
    <row r="10" spans="1:3" x14ac:dyDescent="0.25">
      <c r="A10" s="67" t="s">
        <v>88</v>
      </c>
      <c r="B10" s="68">
        <f>+B11+B12+B13+B14</f>
        <v>558307</v>
      </c>
      <c r="C10" s="68">
        <f>+C11+C12+C13+C14</f>
        <v>553322.19999999995</v>
      </c>
    </row>
    <row r="11" spans="1:3" x14ac:dyDescent="0.25">
      <c r="A11" s="67" t="s">
        <v>89</v>
      </c>
      <c r="B11" s="68">
        <v>481332</v>
      </c>
      <c r="C11" s="68">
        <v>476347.2</v>
      </c>
    </row>
    <row r="12" spans="1:3" x14ac:dyDescent="0.25">
      <c r="A12" s="67" t="s">
        <v>90</v>
      </c>
      <c r="B12" s="68"/>
      <c r="C12" s="68"/>
    </row>
    <row r="13" spans="1:3" x14ac:dyDescent="0.25">
      <c r="A13" s="67" t="s">
        <v>91</v>
      </c>
      <c r="B13" s="68">
        <v>33775</v>
      </c>
      <c r="C13" s="68">
        <v>33775</v>
      </c>
    </row>
    <row r="14" spans="1:3" x14ac:dyDescent="0.25">
      <c r="A14" s="67" t="s">
        <v>92</v>
      </c>
      <c r="B14" s="68">
        <v>43200</v>
      </c>
      <c r="C14" s="68">
        <v>43200</v>
      </c>
    </row>
    <row r="15" spans="1:3" x14ac:dyDescent="0.25">
      <c r="A15" s="67" t="s">
        <v>93</v>
      </c>
      <c r="B15" s="68">
        <f>+B16+B17+B18+B19+B20</f>
        <v>61413.799999999996</v>
      </c>
      <c r="C15" s="68">
        <f>+C16+C17+C18+C19+C20</f>
        <v>66398.600000000006</v>
      </c>
    </row>
    <row r="16" spans="1:3" x14ac:dyDescent="0.25">
      <c r="A16" s="67" t="s">
        <v>94</v>
      </c>
      <c r="B16" s="68">
        <v>39081.5</v>
      </c>
      <c r="C16" s="68">
        <v>44066.3</v>
      </c>
    </row>
    <row r="17" spans="1:3" x14ac:dyDescent="0.25">
      <c r="A17" s="67" t="s">
        <v>95</v>
      </c>
      <c r="B17" s="68">
        <v>4466.5</v>
      </c>
      <c r="C17" s="68">
        <v>4466.5</v>
      </c>
    </row>
    <row r="18" spans="1:3" x14ac:dyDescent="0.25">
      <c r="A18" s="67" t="s">
        <v>96</v>
      </c>
      <c r="B18" s="68">
        <v>5583.1</v>
      </c>
      <c r="C18" s="68">
        <v>5583.1</v>
      </c>
    </row>
    <row r="19" spans="1:3" x14ac:dyDescent="0.25">
      <c r="A19" s="67" t="s">
        <v>97</v>
      </c>
      <c r="B19" s="68">
        <v>1116.5999999999999</v>
      </c>
      <c r="C19" s="68">
        <v>1116.5999999999999</v>
      </c>
    </row>
    <row r="20" spans="1:3" x14ac:dyDescent="0.25">
      <c r="A20" s="67" t="s">
        <v>98</v>
      </c>
      <c r="B20" s="68">
        <v>11166.1</v>
      </c>
      <c r="C20" s="68">
        <v>11166.1</v>
      </c>
    </row>
    <row r="21" spans="1:3" x14ac:dyDescent="0.25">
      <c r="A21" s="67" t="s">
        <v>99</v>
      </c>
      <c r="B21" s="68">
        <f>+B22+B23+B24</f>
        <v>45200</v>
      </c>
      <c r="C21" s="68">
        <f>+C22+C23+C24</f>
        <v>46700</v>
      </c>
    </row>
    <row r="22" spans="1:3" x14ac:dyDescent="0.25">
      <c r="A22" s="67" t="s">
        <v>100</v>
      </c>
      <c r="B22" s="68">
        <v>7000</v>
      </c>
      <c r="C22" s="68">
        <v>8500</v>
      </c>
    </row>
    <row r="23" spans="1:3" x14ac:dyDescent="0.25">
      <c r="A23" s="67" t="s">
        <v>101</v>
      </c>
      <c r="B23" s="68">
        <v>37000</v>
      </c>
      <c r="C23" s="68">
        <v>37000</v>
      </c>
    </row>
    <row r="24" spans="1:3" x14ac:dyDescent="0.25">
      <c r="A24" s="67" t="s">
        <v>102</v>
      </c>
      <c r="B24" s="68">
        <v>1200</v>
      </c>
      <c r="C24" s="68">
        <v>1200</v>
      </c>
    </row>
    <row r="25" spans="1:3" x14ac:dyDescent="0.25">
      <c r="A25" s="67" t="s">
        <v>103</v>
      </c>
      <c r="B25" s="68">
        <f>+B26+B27+B28+B29+B30+B31</f>
        <v>15214.8</v>
      </c>
      <c r="C25" s="68">
        <f>+C26+C27+C28+C29+C30+C31</f>
        <v>18214.8</v>
      </c>
    </row>
    <row r="26" spans="1:3" x14ac:dyDescent="0.25">
      <c r="A26" s="67" t="s">
        <v>104</v>
      </c>
      <c r="B26" s="68">
        <v>484.4</v>
      </c>
      <c r="C26" s="68">
        <v>484.4</v>
      </c>
    </row>
    <row r="27" spans="1:3" x14ac:dyDescent="0.25">
      <c r="A27" s="67" t="s">
        <v>105</v>
      </c>
      <c r="B27" s="68">
        <v>5500</v>
      </c>
      <c r="C27" s="68">
        <v>5500</v>
      </c>
    </row>
    <row r="28" spans="1:3" x14ac:dyDescent="0.25">
      <c r="A28" s="67" t="s">
        <v>106</v>
      </c>
      <c r="B28" s="68">
        <v>1484.4</v>
      </c>
      <c r="C28" s="68">
        <v>1484.4</v>
      </c>
    </row>
    <row r="29" spans="1:3" x14ac:dyDescent="0.25">
      <c r="A29" s="67" t="s">
        <v>107</v>
      </c>
      <c r="B29" s="68">
        <v>403.7</v>
      </c>
      <c r="C29" s="68">
        <v>403.7</v>
      </c>
    </row>
    <row r="30" spans="1:3" x14ac:dyDescent="0.25">
      <c r="A30" s="67" t="s">
        <v>108</v>
      </c>
      <c r="B30" s="68">
        <v>508.6</v>
      </c>
      <c r="C30" s="68">
        <v>508.6</v>
      </c>
    </row>
    <row r="31" spans="1:3" x14ac:dyDescent="0.25">
      <c r="A31" s="67" t="s">
        <v>109</v>
      </c>
      <c r="B31" s="68">
        <v>6833.7</v>
      </c>
      <c r="C31" s="68">
        <v>9833.7000000000007</v>
      </c>
    </row>
    <row r="32" spans="1:3" x14ac:dyDescent="0.25">
      <c r="A32" s="67" t="s">
        <v>110</v>
      </c>
      <c r="B32" s="68">
        <f>+B33+B34+B35</f>
        <v>81534.200000000012</v>
      </c>
      <c r="C32" s="68">
        <f>+C33+C34+C35</f>
        <v>77034.200000000012</v>
      </c>
    </row>
    <row r="33" spans="1:3" x14ac:dyDescent="0.25">
      <c r="A33" s="67" t="s">
        <v>111</v>
      </c>
      <c r="B33" s="68">
        <v>375.1</v>
      </c>
      <c r="C33" s="68">
        <v>375.1</v>
      </c>
    </row>
    <row r="34" spans="1:3" x14ac:dyDescent="0.25">
      <c r="A34" s="67" t="s">
        <v>112</v>
      </c>
      <c r="B34" s="68">
        <v>79281.3</v>
      </c>
      <c r="C34" s="68">
        <v>74781.3</v>
      </c>
    </row>
    <row r="35" spans="1:3" x14ac:dyDescent="0.25">
      <c r="A35" s="67" t="s">
        <v>113</v>
      </c>
      <c r="B35" s="68">
        <v>1877.8</v>
      </c>
      <c r="C35" s="68">
        <v>1877.8</v>
      </c>
    </row>
    <row r="36" spans="1:3" x14ac:dyDescent="0.25">
      <c r="A36" s="67" t="s">
        <v>114</v>
      </c>
      <c r="B36" s="68">
        <f>+B37</f>
        <v>4436.8999999999996</v>
      </c>
      <c r="C36" s="68">
        <f>+C37</f>
        <v>4436.8999999999996</v>
      </c>
    </row>
    <row r="37" spans="1:3" x14ac:dyDescent="0.25">
      <c r="A37" s="67" t="s">
        <v>115</v>
      </c>
      <c r="B37" s="68">
        <v>4436.8999999999996</v>
      </c>
      <c r="C37" s="68">
        <v>4436.8999999999996</v>
      </c>
    </row>
    <row r="38" spans="1:3" x14ac:dyDescent="0.25">
      <c r="A38" s="67" t="s">
        <v>116</v>
      </c>
      <c r="B38" s="68">
        <f>+B39</f>
        <v>726.6</v>
      </c>
      <c r="C38" s="68">
        <f>+C39</f>
        <v>726.6</v>
      </c>
    </row>
    <row r="39" spans="1:3" x14ac:dyDescent="0.25">
      <c r="A39" s="67" t="s">
        <v>117</v>
      </c>
      <c r="B39" s="68">
        <v>726.6</v>
      </c>
      <c r="C39" s="68">
        <v>726.6</v>
      </c>
    </row>
    <row r="40" spans="1:3" x14ac:dyDescent="0.25">
      <c r="A40" s="67" t="s">
        <v>118</v>
      </c>
      <c r="B40" s="68">
        <f>+B41+B42</f>
        <v>1549.6</v>
      </c>
      <c r="C40" s="68">
        <f>+C41+C42</f>
        <v>1549.6</v>
      </c>
    </row>
    <row r="41" spans="1:3" x14ac:dyDescent="0.25">
      <c r="A41" s="67" t="s">
        <v>119</v>
      </c>
      <c r="B41" s="68">
        <v>500</v>
      </c>
      <c r="C41" s="68">
        <v>500</v>
      </c>
    </row>
    <row r="42" spans="1:3" x14ac:dyDescent="0.25">
      <c r="A42" s="67" t="s">
        <v>120</v>
      </c>
      <c r="B42" s="68">
        <v>1049.5999999999999</v>
      </c>
      <c r="C42" s="68">
        <v>1049.5999999999999</v>
      </c>
    </row>
    <row r="43" spans="1:3" x14ac:dyDescent="0.25">
      <c r="A43" s="67" t="s">
        <v>121</v>
      </c>
      <c r="B43" s="68">
        <f>+B44+B45</f>
        <v>12719.699999999999</v>
      </c>
      <c r="C43" s="68">
        <f>+C44+C45</f>
        <v>12719.699999999999</v>
      </c>
    </row>
    <row r="44" spans="1:3" x14ac:dyDescent="0.25">
      <c r="A44" s="67" t="s">
        <v>122</v>
      </c>
      <c r="B44" s="68">
        <v>645.9</v>
      </c>
      <c r="C44" s="68">
        <v>645.9</v>
      </c>
    </row>
    <row r="45" spans="1:3" x14ac:dyDescent="0.25">
      <c r="A45" s="67" t="s">
        <v>123</v>
      </c>
      <c r="B45" s="68">
        <v>12073.8</v>
      </c>
      <c r="C45" s="68">
        <v>12073.8</v>
      </c>
    </row>
    <row r="46" spans="1:3" x14ac:dyDescent="0.25">
      <c r="A46" s="67" t="s">
        <v>124</v>
      </c>
      <c r="B46" s="68">
        <f>+B47</f>
        <v>94014.6</v>
      </c>
      <c r="C46" s="68">
        <f>+C47</f>
        <v>94014.6</v>
      </c>
    </row>
    <row r="47" spans="1:3" x14ac:dyDescent="0.25">
      <c r="A47" s="67" t="s">
        <v>125</v>
      </c>
      <c r="B47" s="68">
        <f>+B48+B49+B51+B50</f>
        <v>94014.6</v>
      </c>
      <c r="C47" s="68">
        <f>+C48+C49+C51+C50</f>
        <v>94014.6</v>
      </c>
    </row>
    <row r="48" spans="1:3" x14ac:dyDescent="0.25">
      <c r="A48" s="67" t="s">
        <v>126</v>
      </c>
      <c r="B48" s="68">
        <v>29385.200000000001</v>
      </c>
      <c r="C48" s="68">
        <v>29385.200000000001</v>
      </c>
    </row>
    <row r="49" spans="1:3" x14ac:dyDescent="0.25">
      <c r="A49" s="67" t="s">
        <v>127</v>
      </c>
      <c r="B49" s="68">
        <v>10006.5</v>
      </c>
      <c r="C49" s="68">
        <v>10006.5</v>
      </c>
    </row>
    <row r="50" spans="1:3" x14ac:dyDescent="0.25">
      <c r="A50" s="67" t="s">
        <v>128</v>
      </c>
      <c r="B50" s="68">
        <v>20700</v>
      </c>
      <c r="C50" s="68">
        <v>20700</v>
      </c>
    </row>
    <row r="51" spans="1:3" x14ac:dyDescent="0.25">
      <c r="A51" s="67" t="s">
        <v>129</v>
      </c>
      <c r="B51" s="68">
        <v>33922.9</v>
      </c>
      <c r="C51" s="68">
        <v>33922.9</v>
      </c>
    </row>
    <row r="52" spans="1:3" x14ac:dyDescent="0.25">
      <c r="A52" s="67" t="s">
        <v>130</v>
      </c>
      <c r="B52" s="68">
        <f>+B53</f>
        <v>875117.2</v>
      </c>
      <c r="C52" s="68">
        <f>+C53</f>
        <v>875117.2</v>
      </c>
    </row>
    <row r="53" spans="1:3" x14ac:dyDescent="0.25">
      <c r="A53" s="67" t="s">
        <v>131</v>
      </c>
      <c r="B53" s="68">
        <f>+B54</f>
        <v>875117.2</v>
      </c>
      <c r="C53" s="68">
        <f>+C54</f>
        <v>875117.2</v>
      </c>
    </row>
    <row r="54" spans="1:3" x14ac:dyDescent="0.25">
      <c r="A54" s="67" t="s">
        <v>132</v>
      </c>
      <c r="B54" s="68">
        <f>+B7</f>
        <v>875117.2</v>
      </c>
      <c r="C54" s="68">
        <f>+C7</f>
        <v>875117.2</v>
      </c>
    </row>
  </sheetData>
  <mergeCells count="4">
    <mergeCell ref="A1:C1"/>
    <mergeCell ref="A2:C2"/>
    <mergeCell ref="A3:C3"/>
    <mergeCell ref="A4:C4"/>
  </mergeCells>
  <pageMargins left="0.7" right="0.7" top="0.5" bottom="0" header="0.05" footer="0"/>
  <pageSetup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view="pageBreakPreview" zoomScaleNormal="100" zoomScaleSheetLayoutView="100" workbookViewId="0">
      <selection activeCell="C8" sqref="C8"/>
    </sheetView>
  </sheetViews>
  <sheetFormatPr defaultRowHeight="15" x14ac:dyDescent="0.25"/>
  <cols>
    <col min="1" max="1" width="6.7109375" customWidth="1"/>
    <col min="2" max="2" width="45.42578125" customWidth="1"/>
    <col min="3" max="3" width="13.140625" customWidth="1"/>
    <col min="4" max="4" width="15.28515625" customWidth="1"/>
    <col min="5" max="5" width="28" customWidth="1"/>
  </cols>
  <sheetData>
    <row r="1" spans="1:5" ht="16.5" x14ac:dyDescent="0.3">
      <c r="A1" s="1"/>
      <c r="B1" s="26" t="s">
        <v>65</v>
      </c>
      <c r="C1" s="57"/>
      <c r="D1" s="58"/>
      <c r="E1" s="1"/>
    </row>
    <row r="2" spans="1:5" x14ac:dyDescent="0.25">
      <c r="A2" s="1"/>
      <c r="B2" s="59" t="s">
        <v>66</v>
      </c>
      <c r="C2" s="58"/>
      <c r="D2" s="58"/>
      <c r="E2" s="1"/>
    </row>
    <row r="3" spans="1:5" s="1" customFormat="1" x14ac:dyDescent="0.25"/>
    <row r="4" spans="1:5" ht="16.5" x14ac:dyDescent="0.3">
      <c r="A4" s="6"/>
      <c r="B4" s="12" t="s">
        <v>70</v>
      </c>
      <c r="C4" s="6"/>
      <c r="D4" s="6"/>
      <c r="E4" s="1"/>
    </row>
    <row r="5" spans="1:5" ht="47.25" customHeight="1" x14ac:dyDescent="0.25">
      <c r="A5" s="110" t="s">
        <v>0</v>
      </c>
      <c r="B5" s="110"/>
      <c r="C5" s="13" t="s">
        <v>76</v>
      </c>
      <c r="D5" s="13" t="s">
        <v>67</v>
      </c>
      <c r="E5" s="43"/>
    </row>
    <row r="6" spans="1:5" ht="16.5" x14ac:dyDescent="0.3">
      <c r="A6" s="2" t="s">
        <v>1</v>
      </c>
      <c r="B6" s="2"/>
      <c r="C6" s="11">
        <f>C7+C8</f>
        <v>35470.199999999997</v>
      </c>
      <c r="D6" s="10">
        <f>D7+D8</f>
        <v>35470.199999999997</v>
      </c>
      <c r="E6" s="42"/>
    </row>
    <row r="7" spans="1:5" ht="16.5" x14ac:dyDescent="0.3">
      <c r="A7" s="91"/>
      <c r="B7" s="2" t="s">
        <v>2</v>
      </c>
      <c r="C7" s="8">
        <v>26484.2</v>
      </c>
      <c r="D7" s="8">
        <v>26484.2</v>
      </c>
      <c r="E7" s="42"/>
    </row>
    <row r="8" spans="1:5" ht="16.5" x14ac:dyDescent="0.3">
      <c r="A8" s="91"/>
      <c r="B8" s="2" t="s">
        <v>50</v>
      </c>
      <c r="C8" s="9">
        <v>8986</v>
      </c>
      <c r="D8" s="9">
        <v>8986</v>
      </c>
      <c r="E8" s="42"/>
    </row>
    <row r="9" spans="1:5" ht="16.5" x14ac:dyDescent="0.3">
      <c r="A9" s="117" t="s">
        <v>3</v>
      </c>
      <c r="B9" s="117"/>
      <c r="C9" s="11">
        <f>C10+C11</f>
        <v>4256.424</v>
      </c>
      <c r="D9" s="11">
        <f>D10+D11</f>
        <v>4256.424</v>
      </c>
      <c r="E9" s="42"/>
    </row>
    <row r="10" spans="1:5" ht="16.5" x14ac:dyDescent="0.3">
      <c r="A10" s="91"/>
      <c r="B10" s="27" t="s">
        <v>4</v>
      </c>
      <c r="C10" s="9">
        <f>C6*10%</f>
        <v>3547.02</v>
      </c>
      <c r="D10" s="9">
        <f>D6*10%</f>
        <v>3547.02</v>
      </c>
      <c r="E10" s="42"/>
    </row>
    <row r="11" spans="1:5" ht="16.5" x14ac:dyDescent="0.3">
      <c r="A11" s="91"/>
      <c r="B11" s="27" t="s">
        <v>5</v>
      </c>
      <c r="C11" s="9">
        <f>C6*2%</f>
        <v>709.404</v>
      </c>
      <c r="D11" s="9">
        <f>D6*2%</f>
        <v>709.404</v>
      </c>
      <c r="E11" s="42"/>
    </row>
    <row r="12" spans="1:5" ht="16.5" x14ac:dyDescent="0.3">
      <c r="A12" s="3" t="s">
        <v>6</v>
      </c>
      <c r="B12" s="3"/>
      <c r="C12" s="8">
        <f>C13+C14</f>
        <v>0</v>
      </c>
      <c r="D12" s="8">
        <f>D13+D14</f>
        <v>0</v>
      </c>
      <c r="E12" s="42"/>
    </row>
    <row r="13" spans="1:5" ht="16.5" x14ac:dyDescent="0.3">
      <c r="A13" s="91"/>
      <c r="B13" s="2" t="s">
        <v>7</v>
      </c>
      <c r="C13" s="8"/>
      <c r="D13" s="8"/>
      <c r="E13" s="42"/>
    </row>
    <row r="14" spans="1:5" ht="16.5" x14ac:dyDescent="0.3">
      <c r="A14" s="91"/>
      <c r="B14" s="2" t="s">
        <v>8</v>
      </c>
      <c r="C14" s="9"/>
      <c r="D14" s="8"/>
      <c r="E14" s="42"/>
    </row>
    <row r="15" spans="1:5" ht="16.5" x14ac:dyDescent="0.3">
      <c r="A15" s="90" t="s">
        <v>54</v>
      </c>
      <c r="B15" s="90"/>
      <c r="C15" s="11">
        <f>C16+C17+C18+C19+C20</f>
        <v>1272.0999999999999</v>
      </c>
      <c r="D15" s="11">
        <f>D16+D17+D18+D19+D20</f>
        <v>1772.1</v>
      </c>
      <c r="E15" s="42"/>
    </row>
    <row r="16" spans="1:5" ht="16.5" x14ac:dyDescent="0.3">
      <c r="A16" s="91"/>
      <c r="B16" s="2" t="s">
        <v>10</v>
      </c>
      <c r="C16" s="9">
        <v>100</v>
      </c>
      <c r="D16" s="9">
        <v>100</v>
      </c>
      <c r="E16" s="45"/>
    </row>
    <row r="17" spans="1:5" ht="16.5" x14ac:dyDescent="0.3">
      <c r="A17" s="91"/>
      <c r="B17" s="2" t="s">
        <v>11</v>
      </c>
      <c r="C17" s="9">
        <v>902.1</v>
      </c>
      <c r="D17" s="9">
        <v>1402.1</v>
      </c>
      <c r="E17" s="45"/>
    </row>
    <row r="18" spans="1:5" ht="16.5" x14ac:dyDescent="0.3">
      <c r="A18" s="91"/>
      <c r="B18" s="2" t="s">
        <v>12</v>
      </c>
      <c r="C18" s="9">
        <v>120</v>
      </c>
      <c r="D18" s="9">
        <v>120</v>
      </c>
      <c r="E18" s="45"/>
    </row>
    <row r="19" spans="1:5" ht="16.5" x14ac:dyDescent="0.3">
      <c r="A19" s="91"/>
      <c r="B19" s="2" t="s">
        <v>13</v>
      </c>
      <c r="C19" s="9">
        <v>50</v>
      </c>
      <c r="D19" s="9">
        <v>50</v>
      </c>
      <c r="E19" s="45"/>
    </row>
    <row r="20" spans="1:5" s="1" customFormat="1" ht="16.5" x14ac:dyDescent="0.3">
      <c r="A20" s="64"/>
      <c r="B20" s="2" t="s">
        <v>72</v>
      </c>
      <c r="C20" s="9">
        <v>100</v>
      </c>
      <c r="D20" s="9">
        <v>100</v>
      </c>
      <c r="E20" s="45"/>
    </row>
    <row r="21" spans="1:5" ht="16.5" x14ac:dyDescent="0.3">
      <c r="A21" s="92" t="s">
        <v>14</v>
      </c>
      <c r="B21" s="92"/>
      <c r="C21" s="11">
        <f>C22+C23</f>
        <v>0</v>
      </c>
      <c r="D21" s="54">
        <f>D22+D23</f>
        <v>300</v>
      </c>
      <c r="E21" s="42"/>
    </row>
    <row r="22" spans="1:5" ht="16.5" x14ac:dyDescent="0.3">
      <c r="A22" s="15">
        <v>22201</v>
      </c>
      <c r="B22" s="2" t="s">
        <v>15</v>
      </c>
      <c r="C22" s="9"/>
      <c r="D22" s="9">
        <v>300</v>
      </c>
      <c r="E22" s="42"/>
    </row>
    <row r="23" spans="1:5" ht="16.5" x14ac:dyDescent="0.3">
      <c r="A23" s="15">
        <v>22311</v>
      </c>
      <c r="B23" s="2" t="s">
        <v>16</v>
      </c>
      <c r="C23" s="9"/>
      <c r="D23" s="53"/>
      <c r="E23" s="42"/>
    </row>
    <row r="24" spans="1:5" ht="16.5" x14ac:dyDescent="0.3">
      <c r="A24" s="90" t="s">
        <v>55</v>
      </c>
      <c r="B24" s="90"/>
      <c r="C24" s="11">
        <f>C25</f>
        <v>0</v>
      </c>
      <c r="D24" s="11">
        <f>D25</f>
        <v>0</v>
      </c>
      <c r="E24" s="42"/>
    </row>
    <row r="25" spans="1:5" ht="16.5" x14ac:dyDescent="0.3">
      <c r="A25" s="63"/>
      <c r="B25" s="2" t="s">
        <v>18</v>
      </c>
      <c r="C25" s="9"/>
      <c r="D25" s="53"/>
      <c r="E25" s="42"/>
    </row>
    <row r="26" spans="1:5" ht="16.5" x14ac:dyDescent="0.3">
      <c r="A26" s="90" t="s">
        <v>56</v>
      </c>
      <c r="B26" s="90"/>
      <c r="C26" s="11">
        <f>C27</f>
        <v>450</v>
      </c>
      <c r="D26" s="11">
        <f>D27</f>
        <v>450</v>
      </c>
      <c r="E26" s="42"/>
    </row>
    <row r="27" spans="1:5" ht="16.5" x14ac:dyDescent="0.3">
      <c r="A27" s="63"/>
      <c r="B27" s="2" t="s">
        <v>22</v>
      </c>
      <c r="C27" s="9">
        <v>450</v>
      </c>
      <c r="D27" s="9">
        <v>450</v>
      </c>
      <c r="E27" s="42"/>
    </row>
    <row r="28" spans="1:5" ht="16.5" x14ac:dyDescent="0.3">
      <c r="A28" s="90" t="s">
        <v>23</v>
      </c>
      <c r="B28" s="90"/>
      <c r="C28" s="11">
        <f>C30+C31+C32+C29</f>
        <v>1200</v>
      </c>
      <c r="D28" s="11">
        <f>D30+D31+D32+D29</f>
        <v>1200</v>
      </c>
      <c r="E28" s="42"/>
    </row>
    <row r="29" spans="1:5" ht="16.5" x14ac:dyDescent="0.3">
      <c r="A29" s="92"/>
      <c r="B29" s="2" t="s">
        <v>24</v>
      </c>
      <c r="C29" s="9"/>
      <c r="D29" s="9"/>
      <c r="E29" s="42"/>
    </row>
    <row r="30" spans="1:5" ht="16.5" x14ac:dyDescent="0.3">
      <c r="A30" s="92"/>
      <c r="B30" s="2" t="s">
        <v>25</v>
      </c>
      <c r="C30" s="9"/>
      <c r="D30" s="9"/>
      <c r="E30" s="42"/>
    </row>
    <row r="31" spans="1:5" ht="16.5" x14ac:dyDescent="0.3">
      <c r="A31" s="92"/>
      <c r="B31" s="2" t="s">
        <v>29</v>
      </c>
      <c r="C31" s="9"/>
      <c r="D31" s="9"/>
      <c r="E31" s="42"/>
    </row>
    <row r="32" spans="1:5" ht="16.5" x14ac:dyDescent="0.3">
      <c r="A32" s="92"/>
      <c r="B32" s="2" t="s">
        <v>31</v>
      </c>
      <c r="C32" s="9">
        <v>1200</v>
      </c>
      <c r="D32" s="9">
        <v>1200</v>
      </c>
      <c r="E32" s="42"/>
    </row>
    <row r="33" spans="1:5" ht="16.5" x14ac:dyDescent="0.3">
      <c r="A33" s="92" t="s">
        <v>32</v>
      </c>
      <c r="B33" s="92"/>
      <c r="C33" s="11">
        <f>C34+C35+C36+C37</f>
        <v>0</v>
      </c>
      <c r="D33" s="11">
        <f>D34+D35+D36+D37</f>
        <v>500</v>
      </c>
      <c r="E33" s="42"/>
    </row>
    <row r="34" spans="1:5" ht="16.5" x14ac:dyDescent="0.3">
      <c r="A34" s="91"/>
      <c r="B34" s="2" t="s">
        <v>34</v>
      </c>
      <c r="C34" s="9"/>
      <c r="D34" s="9">
        <v>500</v>
      </c>
      <c r="E34" s="42"/>
    </row>
    <row r="35" spans="1:5" ht="16.5" x14ac:dyDescent="0.3">
      <c r="A35" s="91"/>
      <c r="B35" s="2" t="s">
        <v>51</v>
      </c>
      <c r="C35" s="9"/>
      <c r="D35" s="8"/>
      <c r="E35" s="42"/>
    </row>
    <row r="36" spans="1:5" ht="16.5" x14ac:dyDescent="0.3">
      <c r="A36" s="91"/>
      <c r="B36" s="2" t="s">
        <v>33</v>
      </c>
      <c r="C36" s="9"/>
      <c r="D36" s="9"/>
      <c r="E36" s="42"/>
    </row>
    <row r="37" spans="1:5" ht="15" customHeight="1" x14ac:dyDescent="0.3">
      <c r="A37" s="91"/>
      <c r="B37" s="2"/>
      <c r="C37" s="9"/>
      <c r="D37" s="9"/>
      <c r="E37" s="42"/>
    </row>
    <row r="38" spans="1:5" ht="16.5" x14ac:dyDescent="0.3">
      <c r="A38" s="92" t="s">
        <v>36</v>
      </c>
      <c r="B38" s="92"/>
      <c r="C38" s="11">
        <f>C39</f>
        <v>600</v>
      </c>
      <c r="D38" s="11">
        <f>D39</f>
        <v>600</v>
      </c>
      <c r="E38" s="42"/>
    </row>
    <row r="39" spans="1:5" ht="16.5" x14ac:dyDescent="0.3">
      <c r="A39" s="63"/>
      <c r="B39" s="2" t="s">
        <v>71</v>
      </c>
      <c r="C39" s="9">
        <v>600</v>
      </c>
      <c r="D39" s="9">
        <v>600</v>
      </c>
      <c r="E39" s="42"/>
    </row>
    <row r="40" spans="1:5" ht="16.5" x14ac:dyDescent="0.3">
      <c r="A40" s="5" t="s">
        <v>40</v>
      </c>
      <c r="B40" s="5"/>
      <c r="C40" s="11">
        <f>C6+C9+C12+C15+C24+C26+C28+C33+C38+C21</f>
        <v>43248.723999999995</v>
      </c>
      <c r="D40" s="11">
        <f>D6+D9+D12+D15+D24+D26+D28+D33+D38+D21</f>
        <v>44548.723999999995</v>
      </c>
      <c r="E40" s="42"/>
    </row>
    <row r="41" spans="1:5" ht="16.5" x14ac:dyDescent="0.3">
      <c r="A41" s="5" t="s">
        <v>41</v>
      </c>
      <c r="B41" s="5"/>
      <c r="C41" s="11">
        <f>C42+C43+C44+C45+C46</f>
        <v>43248.7</v>
      </c>
      <c r="D41" s="11">
        <f>D42+D43+D44+D45+D46</f>
        <v>44548.7</v>
      </c>
      <c r="E41" s="42"/>
    </row>
    <row r="42" spans="1:5" ht="16.5" x14ac:dyDescent="0.3">
      <c r="A42" s="95"/>
      <c r="B42" s="5" t="s">
        <v>60</v>
      </c>
      <c r="C42" s="54">
        <v>43248.7</v>
      </c>
      <c r="D42" s="54">
        <v>43248.7</v>
      </c>
      <c r="E42" s="45"/>
    </row>
    <row r="43" spans="1:5" ht="16.5" x14ac:dyDescent="0.3">
      <c r="A43" s="95"/>
      <c r="B43" s="5" t="s">
        <v>57</v>
      </c>
      <c r="C43" s="11"/>
      <c r="D43" s="11"/>
      <c r="E43" s="42"/>
    </row>
    <row r="44" spans="1:5" ht="16.5" x14ac:dyDescent="0.3">
      <c r="A44" s="95"/>
      <c r="B44" s="48" t="s">
        <v>53</v>
      </c>
      <c r="C44" s="10"/>
      <c r="D44" s="10"/>
      <c r="E44" s="42"/>
    </row>
    <row r="45" spans="1:5" ht="16.5" x14ac:dyDescent="0.3">
      <c r="A45" s="95"/>
      <c r="B45" s="5" t="s">
        <v>52</v>
      </c>
      <c r="C45" s="8"/>
      <c r="D45" s="11">
        <v>1300</v>
      </c>
      <c r="E45" s="42"/>
    </row>
    <row r="46" spans="1:5" ht="16.5" x14ac:dyDescent="0.3">
      <c r="A46" s="56"/>
      <c r="B46" s="40"/>
      <c r="C46" s="22"/>
      <c r="D46" s="22"/>
      <c r="E46" s="42"/>
    </row>
  </sheetData>
  <mergeCells count="16">
    <mergeCell ref="A29:A32"/>
    <mergeCell ref="A33:B33"/>
    <mergeCell ref="A34:A37"/>
    <mergeCell ref="A38:B38"/>
    <mergeCell ref="A42:A45"/>
    <mergeCell ref="A16:A19"/>
    <mergeCell ref="A21:B21"/>
    <mergeCell ref="A24:B24"/>
    <mergeCell ref="A26:B26"/>
    <mergeCell ref="A28:B28"/>
    <mergeCell ref="A15:B15"/>
    <mergeCell ref="A5:B5"/>
    <mergeCell ref="A7:A8"/>
    <mergeCell ref="A9:B9"/>
    <mergeCell ref="A10:A11"/>
    <mergeCell ref="A13:A14"/>
  </mergeCells>
  <pageMargins left="1.2" right="0.25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ONHSan</vt:lpstr>
      <vt:lpstr>ONH</vt:lpstr>
      <vt:lpstr>EMT</vt:lpstr>
      <vt:lpstr>Soyol</vt:lpstr>
      <vt:lpstr>ZDTG</vt:lpstr>
      <vt:lpstr>SOB</vt:lpstr>
      <vt:lpstr>EBS</vt:lpstr>
      <vt:lpstr>ITH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Dell-3521</dc:creator>
  <cp:lastModifiedBy>Bayarjargal</cp:lastModifiedBy>
  <cp:lastPrinted>2017-12-11T07:55:42Z</cp:lastPrinted>
  <dcterms:created xsi:type="dcterms:W3CDTF">2015-11-09T08:16:40Z</dcterms:created>
  <dcterms:modified xsi:type="dcterms:W3CDTF">2017-12-11T08:12:00Z</dcterms:modified>
</cp:coreProperties>
</file>